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mmunications\Nursing Home Workforce Standards Board\waivers and variances workgroup\"/>
    </mc:Choice>
  </mc:AlternateContent>
  <xr:revisionPtr revIDLastSave="0" documentId="8_{6998A475-6FC8-42D9-84C6-370E6583C661}" xr6:coauthVersionLast="47" xr6:coauthVersionMax="47" xr10:uidLastSave="{00000000-0000-0000-0000-000000000000}"/>
  <bookViews>
    <workbookView xWindow="4770" yWindow="0" windowWidth="21600" windowHeight="12645" activeTab="1" xr2:uid="{9F6286B2-E244-442D-8C63-230172BB3EB9}"/>
  </bookViews>
  <sheets>
    <sheet name="Employee Payroll Input" sheetId="1" r:id="rId1"/>
    <sheet name="Contracted Staff Payroll Input" sheetId="2" r:id="rId2"/>
  </sheets>
  <externalReferences>
    <externalReference r:id="rId3"/>
  </externalReferences>
  <definedNames>
    <definedName name="_xlnm.Print_Area" localSheetId="1">'Contracted Staff Payroll Input'!$A$1:$X$49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1" i="2" l="1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S399" i="2"/>
  <c r="T399" i="2" s="1"/>
  <c r="X399" i="2" s="1"/>
  <c r="R399" i="2"/>
  <c r="Q399" i="2"/>
  <c r="P399" i="2"/>
  <c r="O399" i="2"/>
  <c r="N399" i="2"/>
  <c r="W398" i="2"/>
  <c r="U398" i="2"/>
  <c r="T398" i="2"/>
  <c r="S398" i="2"/>
  <c r="R398" i="2"/>
  <c r="Q398" i="2"/>
  <c r="P398" i="2"/>
  <c r="O398" i="2"/>
  <c r="N398" i="2"/>
  <c r="W397" i="2"/>
  <c r="S397" i="2"/>
  <c r="R397" i="2"/>
  <c r="Q397" i="2"/>
  <c r="P397" i="2"/>
  <c r="O397" i="2"/>
  <c r="N397" i="2"/>
  <c r="W396" i="2"/>
  <c r="S396" i="2"/>
  <c r="R396" i="2"/>
  <c r="Q396" i="2"/>
  <c r="P396" i="2"/>
  <c r="O396" i="2"/>
  <c r="N396" i="2"/>
  <c r="W395" i="2"/>
  <c r="T395" i="2"/>
  <c r="S395" i="2"/>
  <c r="V395" i="2" s="1"/>
  <c r="R395" i="2"/>
  <c r="Q395" i="2"/>
  <c r="P395" i="2"/>
  <c r="O395" i="2"/>
  <c r="N395" i="2"/>
  <c r="W394" i="2"/>
  <c r="S394" i="2"/>
  <c r="R394" i="2"/>
  <c r="Q394" i="2"/>
  <c r="P394" i="2"/>
  <c r="O394" i="2"/>
  <c r="N394" i="2"/>
  <c r="W393" i="2"/>
  <c r="V393" i="2"/>
  <c r="U393" i="2"/>
  <c r="S393" i="2"/>
  <c r="T393" i="2" s="1"/>
  <c r="X393" i="2" s="1"/>
  <c r="R393" i="2"/>
  <c r="Q393" i="2"/>
  <c r="P393" i="2"/>
  <c r="O393" i="2"/>
  <c r="N393" i="2"/>
  <c r="W392" i="2"/>
  <c r="V392" i="2"/>
  <c r="U392" i="2"/>
  <c r="X392" i="2" s="1"/>
  <c r="T392" i="2"/>
  <c r="S392" i="2"/>
  <c r="R392" i="2"/>
  <c r="Q392" i="2"/>
  <c r="P392" i="2"/>
  <c r="O392" i="2"/>
  <c r="N392" i="2"/>
  <c r="W391" i="2"/>
  <c r="V391" i="2"/>
  <c r="U391" i="2"/>
  <c r="T391" i="2"/>
  <c r="X391" i="2" s="1"/>
  <c r="S391" i="2"/>
  <c r="R391" i="2"/>
  <c r="Q391" i="2"/>
  <c r="P391" i="2"/>
  <c r="O391" i="2"/>
  <c r="N391" i="2"/>
  <c r="W390" i="2"/>
  <c r="S390" i="2"/>
  <c r="V390" i="2" s="1"/>
  <c r="R390" i="2"/>
  <c r="Q390" i="2"/>
  <c r="P390" i="2"/>
  <c r="O390" i="2"/>
  <c r="N390" i="2"/>
  <c r="W389" i="2"/>
  <c r="V389" i="2"/>
  <c r="U389" i="2"/>
  <c r="S389" i="2"/>
  <c r="T389" i="2" s="1"/>
  <c r="R389" i="2"/>
  <c r="Q389" i="2"/>
  <c r="P389" i="2"/>
  <c r="O389" i="2"/>
  <c r="N389" i="2"/>
  <c r="W388" i="2"/>
  <c r="V388" i="2"/>
  <c r="U388" i="2"/>
  <c r="T388" i="2"/>
  <c r="S388" i="2"/>
  <c r="X388" i="2" s="1"/>
  <c r="R388" i="2"/>
  <c r="Q388" i="2"/>
  <c r="P388" i="2"/>
  <c r="O388" i="2"/>
  <c r="N388" i="2"/>
  <c r="W387" i="2"/>
  <c r="V387" i="2"/>
  <c r="U387" i="2"/>
  <c r="S387" i="2"/>
  <c r="T387" i="2" s="1"/>
  <c r="R387" i="2"/>
  <c r="Q387" i="2"/>
  <c r="P387" i="2"/>
  <c r="O387" i="2"/>
  <c r="N387" i="2"/>
  <c r="W386" i="2"/>
  <c r="U386" i="2"/>
  <c r="T386" i="2"/>
  <c r="S386" i="2"/>
  <c r="R386" i="2"/>
  <c r="Q386" i="2"/>
  <c r="P386" i="2"/>
  <c r="O386" i="2"/>
  <c r="N386" i="2"/>
  <c r="W385" i="2"/>
  <c r="S385" i="2"/>
  <c r="R385" i="2"/>
  <c r="Q385" i="2"/>
  <c r="P385" i="2"/>
  <c r="O385" i="2"/>
  <c r="N385" i="2"/>
  <c r="W384" i="2"/>
  <c r="S384" i="2"/>
  <c r="R384" i="2"/>
  <c r="Q384" i="2"/>
  <c r="P384" i="2"/>
  <c r="O384" i="2"/>
  <c r="N384" i="2"/>
  <c r="W383" i="2"/>
  <c r="T383" i="2"/>
  <c r="S383" i="2"/>
  <c r="V383" i="2" s="1"/>
  <c r="R383" i="2"/>
  <c r="Q383" i="2"/>
  <c r="P383" i="2"/>
  <c r="O383" i="2"/>
  <c r="N383" i="2"/>
  <c r="W382" i="2"/>
  <c r="S382" i="2"/>
  <c r="R382" i="2"/>
  <c r="Q382" i="2"/>
  <c r="P382" i="2"/>
  <c r="O382" i="2"/>
  <c r="N382" i="2"/>
  <c r="W381" i="2"/>
  <c r="V381" i="2"/>
  <c r="U381" i="2"/>
  <c r="S381" i="2"/>
  <c r="T381" i="2" s="1"/>
  <c r="X381" i="2" s="1"/>
  <c r="R381" i="2"/>
  <c r="Q381" i="2"/>
  <c r="P381" i="2"/>
  <c r="O381" i="2"/>
  <c r="N381" i="2"/>
  <c r="W380" i="2"/>
  <c r="V380" i="2"/>
  <c r="U380" i="2"/>
  <c r="X380" i="2" s="1"/>
  <c r="T380" i="2"/>
  <c r="S380" i="2"/>
  <c r="R380" i="2"/>
  <c r="Q380" i="2"/>
  <c r="P380" i="2"/>
  <c r="O380" i="2"/>
  <c r="N380" i="2"/>
  <c r="W379" i="2"/>
  <c r="V379" i="2"/>
  <c r="U379" i="2"/>
  <c r="T379" i="2"/>
  <c r="X379" i="2" s="1"/>
  <c r="S379" i="2"/>
  <c r="R379" i="2"/>
  <c r="Q379" i="2"/>
  <c r="P379" i="2"/>
  <c r="O379" i="2"/>
  <c r="N379" i="2"/>
  <c r="W378" i="2"/>
  <c r="S378" i="2"/>
  <c r="V378" i="2" s="1"/>
  <c r="R378" i="2"/>
  <c r="Q378" i="2"/>
  <c r="P378" i="2"/>
  <c r="O378" i="2"/>
  <c r="N378" i="2"/>
  <c r="W377" i="2"/>
  <c r="V377" i="2"/>
  <c r="U377" i="2"/>
  <c r="S377" i="2"/>
  <c r="T377" i="2" s="1"/>
  <c r="X377" i="2" s="1"/>
  <c r="R377" i="2"/>
  <c r="Q377" i="2"/>
  <c r="P377" i="2"/>
  <c r="O377" i="2"/>
  <c r="N377" i="2"/>
  <c r="W376" i="2"/>
  <c r="V376" i="2"/>
  <c r="U376" i="2"/>
  <c r="T376" i="2"/>
  <c r="S376" i="2"/>
  <c r="X376" i="2" s="1"/>
  <c r="R376" i="2"/>
  <c r="Q376" i="2"/>
  <c r="P376" i="2"/>
  <c r="O376" i="2"/>
  <c r="N376" i="2"/>
  <c r="W375" i="2"/>
  <c r="V375" i="2"/>
  <c r="U375" i="2"/>
  <c r="S375" i="2"/>
  <c r="T375" i="2" s="1"/>
  <c r="X375" i="2" s="1"/>
  <c r="R375" i="2"/>
  <c r="Q375" i="2"/>
  <c r="P375" i="2"/>
  <c r="O375" i="2"/>
  <c r="N375" i="2"/>
  <c r="W374" i="2"/>
  <c r="U374" i="2"/>
  <c r="T374" i="2"/>
  <c r="S374" i="2"/>
  <c r="R374" i="2"/>
  <c r="Q374" i="2"/>
  <c r="P374" i="2"/>
  <c r="O374" i="2"/>
  <c r="N374" i="2"/>
  <c r="W373" i="2"/>
  <c r="S373" i="2"/>
  <c r="R373" i="2"/>
  <c r="Q373" i="2"/>
  <c r="P373" i="2"/>
  <c r="O373" i="2"/>
  <c r="N373" i="2"/>
  <c r="W372" i="2"/>
  <c r="S372" i="2"/>
  <c r="R372" i="2"/>
  <c r="Q372" i="2"/>
  <c r="P372" i="2"/>
  <c r="O372" i="2"/>
  <c r="N372" i="2"/>
  <c r="W371" i="2"/>
  <c r="T371" i="2"/>
  <c r="S371" i="2"/>
  <c r="V371" i="2" s="1"/>
  <c r="R371" i="2"/>
  <c r="Q371" i="2"/>
  <c r="P371" i="2"/>
  <c r="O371" i="2"/>
  <c r="N371" i="2"/>
  <c r="W370" i="2"/>
  <c r="S370" i="2"/>
  <c r="R370" i="2"/>
  <c r="Q370" i="2"/>
  <c r="P370" i="2"/>
  <c r="O370" i="2"/>
  <c r="N370" i="2"/>
  <c r="W369" i="2"/>
  <c r="V369" i="2"/>
  <c r="S369" i="2"/>
  <c r="U369" i="2" s="1"/>
  <c r="R369" i="2"/>
  <c r="Q369" i="2"/>
  <c r="P369" i="2"/>
  <c r="O369" i="2"/>
  <c r="N369" i="2"/>
  <c r="W368" i="2"/>
  <c r="V368" i="2"/>
  <c r="U368" i="2"/>
  <c r="X368" i="2" s="1"/>
  <c r="T368" i="2"/>
  <c r="S368" i="2"/>
  <c r="R368" i="2"/>
  <c r="Q368" i="2"/>
  <c r="P368" i="2"/>
  <c r="O368" i="2"/>
  <c r="N368" i="2"/>
  <c r="W367" i="2"/>
  <c r="V367" i="2"/>
  <c r="U367" i="2"/>
  <c r="T367" i="2"/>
  <c r="X367" i="2" s="1"/>
  <c r="S367" i="2"/>
  <c r="R367" i="2"/>
  <c r="Q367" i="2"/>
  <c r="P367" i="2"/>
  <c r="O367" i="2"/>
  <c r="N367" i="2"/>
  <c r="W366" i="2"/>
  <c r="S366" i="2"/>
  <c r="V366" i="2" s="1"/>
  <c r="R366" i="2"/>
  <c r="Q366" i="2"/>
  <c r="P366" i="2"/>
  <c r="O366" i="2"/>
  <c r="N366" i="2"/>
  <c r="W365" i="2"/>
  <c r="V365" i="2"/>
  <c r="U365" i="2"/>
  <c r="S365" i="2"/>
  <c r="T365" i="2" s="1"/>
  <c r="R365" i="2"/>
  <c r="Q365" i="2"/>
  <c r="P365" i="2"/>
  <c r="O365" i="2"/>
  <c r="N365" i="2"/>
  <c r="W364" i="2"/>
  <c r="V364" i="2"/>
  <c r="U364" i="2"/>
  <c r="T364" i="2"/>
  <c r="S364" i="2"/>
  <c r="X364" i="2" s="1"/>
  <c r="R364" i="2"/>
  <c r="Q364" i="2"/>
  <c r="P364" i="2"/>
  <c r="O364" i="2"/>
  <c r="N364" i="2"/>
  <c r="W363" i="2"/>
  <c r="V363" i="2"/>
  <c r="U363" i="2"/>
  <c r="S363" i="2"/>
  <c r="T363" i="2" s="1"/>
  <c r="X363" i="2" s="1"/>
  <c r="R363" i="2"/>
  <c r="Q363" i="2"/>
  <c r="P363" i="2"/>
  <c r="O363" i="2"/>
  <c r="N363" i="2"/>
  <c r="W362" i="2"/>
  <c r="U362" i="2"/>
  <c r="T362" i="2"/>
  <c r="S362" i="2"/>
  <c r="R362" i="2"/>
  <c r="Q362" i="2"/>
  <c r="P362" i="2"/>
  <c r="O362" i="2"/>
  <c r="N362" i="2"/>
  <c r="W361" i="2"/>
  <c r="S361" i="2"/>
  <c r="R361" i="2"/>
  <c r="Q361" i="2"/>
  <c r="P361" i="2"/>
  <c r="O361" i="2"/>
  <c r="N361" i="2"/>
  <c r="W360" i="2"/>
  <c r="S360" i="2"/>
  <c r="R360" i="2"/>
  <c r="Q360" i="2"/>
  <c r="P360" i="2"/>
  <c r="O360" i="2"/>
  <c r="N360" i="2"/>
  <c r="W359" i="2"/>
  <c r="T359" i="2"/>
  <c r="S359" i="2"/>
  <c r="V359" i="2" s="1"/>
  <c r="R359" i="2"/>
  <c r="Q359" i="2"/>
  <c r="P359" i="2"/>
  <c r="O359" i="2"/>
  <c r="N359" i="2"/>
  <c r="W358" i="2"/>
  <c r="S358" i="2"/>
  <c r="R358" i="2"/>
  <c r="Q358" i="2"/>
  <c r="P358" i="2"/>
  <c r="O358" i="2"/>
  <c r="N358" i="2"/>
  <c r="W357" i="2"/>
  <c r="V357" i="2"/>
  <c r="U357" i="2"/>
  <c r="S357" i="2"/>
  <c r="T357" i="2" s="1"/>
  <c r="X357" i="2" s="1"/>
  <c r="R357" i="2"/>
  <c r="Q357" i="2"/>
  <c r="P357" i="2"/>
  <c r="O357" i="2"/>
  <c r="N357" i="2"/>
  <c r="W356" i="2"/>
  <c r="V356" i="2"/>
  <c r="U356" i="2"/>
  <c r="X356" i="2" s="1"/>
  <c r="T356" i="2"/>
  <c r="S356" i="2"/>
  <c r="R356" i="2"/>
  <c r="Q356" i="2"/>
  <c r="P356" i="2"/>
  <c r="O356" i="2"/>
  <c r="N356" i="2"/>
  <c r="W355" i="2"/>
  <c r="V355" i="2"/>
  <c r="U355" i="2"/>
  <c r="T355" i="2"/>
  <c r="X355" i="2" s="1"/>
  <c r="S355" i="2"/>
  <c r="R355" i="2"/>
  <c r="Q355" i="2"/>
  <c r="P355" i="2"/>
  <c r="O355" i="2"/>
  <c r="N355" i="2"/>
  <c r="W354" i="2"/>
  <c r="S354" i="2"/>
  <c r="V354" i="2" s="1"/>
  <c r="R354" i="2"/>
  <c r="Q354" i="2"/>
  <c r="P354" i="2"/>
  <c r="O354" i="2"/>
  <c r="N354" i="2"/>
  <c r="W353" i="2"/>
  <c r="X353" i="2" s="1"/>
  <c r="V353" i="2"/>
  <c r="U353" i="2"/>
  <c r="T353" i="2"/>
  <c r="S353" i="2"/>
  <c r="R353" i="2"/>
  <c r="Q353" i="2"/>
  <c r="P353" i="2"/>
  <c r="O353" i="2"/>
  <c r="N353" i="2"/>
  <c r="W352" i="2"/>
  <c r="V352" i="2"/>
  <c r="U352" i="2"/>
  <c r="T352" i="2"/>
  <c r="S352" i="2"/>
  <c r="X352" i="2" s="1"/>
  <c r="R352" i="2"/>
  <c r="Q352" i="2"/>
  <c r="P352" i="2"/>
  <c r="O352" i="2"/>
  <c r="N352" i="2"/>
  <c r="W351" i="2"/>
  <c r="V351" i="2"/>
  <c r="U351" i="2"/>
  <c r="S351" i="2"/>
  <c r="T351" i="2" s="1"/>
  <c r="R351" i="2"/>
  <c r="Q351" i="2"/>
  <c r="P351" i="2"/>
  <c r="O351" i="2"/>
  <c r="N351" i="2"/>
  <c r="W350" i="2"/>
  <c r="U350" i="2"/>
  <c r="T350" i="2"/>
  <c r="S350" i="2"/>
  <c r="R350" i="2"/>
  <c r="Q350" i="2"/>
  <c r="P350" i="2"/>
  <c r="O350" i="2"/>
  <c r="N350" i="2"/>
  <c r="W349" i="2"/>
  <c r="S349" i="2"/>
  <c r="R349" i="2"/>
  <c r="Q349" i="2"/>
  <c r="P349" i="2"/>
  <c r="O349" i="2"/>
  <c r="N349" i="2"/>
  <c r="W348" i="2"/>
  <c r="S348" i="2"/>
  <c r="R348" i="2"/>
  <c r="Q348" i="2"/>
  <c r="P348" i="2"/>
  <c r="O348" i="2"/>
  <c r="N348" i="2"/>
  <c r="W347" i="2"/>
  <c r="T347" i="2"/>
  <c r="S347" i="2"/>
  <c r="V347" i="2" s="1"/>
  <c r="R347" i="2"/>
  <c r="Q347" i="2"/>
  <c r="P347" i="2"/>
  <c r="O347" i="2"/>
  <c r="N347" i="2"/>
  <c r="W346" i="2"/>
  <c r="S346" i="2"/>
  <c r="R346" i="2"/>
  <c r="Q346" i="2"/>
  <c r="P346" i="2"/>
  <c r="O346" i="2"/>
  <c r="N346" i="2"/>
  <c r="W345" i="2"/>
  <c r="V345" i="2"/>
  <c r="S345" i="2"/>
  <c r="U345" i="2" s="1"/>
  <c r="R345" i="2"/>
  <c r="Q345" i="2"/>
  <c r="P345" i="2"/>
  <c r="O345" i="2"/>
  <c r="N345" i="2"/>
  <c r="W344" i="2"/>
  <c r="V344" i="2"/>
  <c r="U344" i="2"/>
  <c r="S344" i="2"/>
  <c r="T344" i="2" s="1"/>
  <c r="X344" i="2" s="1"/>
  <c r="R344" i="2"/>
  <c r="Q344" i="2"/>
  <c r="P344" i="2"/>
  <c r="O344" i="2"/>
  <c r="N344" i="2"/>
  <c r="W343" i="2"/>
  <c r="X343" i="2" s="1"/>
  <c r="V343" i="2"/>
  <c r="U343" i="2"/>
  <c r="T343" i="2"/>
  <c r="S343" i="2"/>
  <c r="R343" i="2"/>
  <c r="Q343" i="2"/>
  <c r="P343" i="2"/>
  <c r="O343" i="2"/>
  <c r="N343" i="2"/>
  <c r="W342" i="2"/>
  <c r="V342" i="2"/>
  <c r="S342" i="2"/>
  <c r="U342" i="2" s="1"/>
  <c r="R342" i="2"/>
  <c r="Q342" i="2"/>
  <c r="P342" i="2"/>
  <c r="O342" i="2"/>
  <c r="N342" i="2"/>
  <c r="W341" i="2"/>
  <c r="X341" i="2" s="1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S339" i="2"/>
  <c r="T339" i="2" s="1"/>
  <c r="R339" i="2"/>
  <c r="Q339" i="2"/>
  <c r="P339" i="2"/>
  <c r="O339" i="2"/>
  <c r="N339" i="2"/>
  <c r="W338" i="2"/>
  <c r="U338" i="2"/>
  <c r="T338" i="2"/>
  <c r="S338" i="2"/>
  <c r="R338" i="2"/>
  <c r="Q338" i="2"/>
  <c r="P338" i="2"/>
  <c r="O338" i="2"/>
  <c r="N338" i="2"/>
  <c r="W337" i="2"/>
  <c r="S337" i="2"/>
  <c r="R337" i="2"/>
  <c r="Q337" i="2"/>
  <c r="P337" i="2"/>
  <c r="O337" i="2"/>
  <c r="N337" i="2"/>
  <c r="W336" i="2"/>
  <c r="S336" i="2"/>
  <c r="R336" i="2"/>
  <c r="Q336" i="2"/>
  <c r="P336" i="2"/>
  <c r="O336" i="2"/>
  <c r="N336" i="2"/>
  <c r="W335" i="2"/>
  <c r="T335" i="2"/>
  <c r="S335" i="2"/>
  <c r="V335" i="2" s="1"/>
  <c r="R335" i="2"/>
  <c r="Q335" i="2"/>
  <c r="P335" i="2"/>
  <c r="O335" i="2"/>
  <c r="N335" i="2"/>
  <c r="W334" i="2"/>
  <c r="S334" i="2"/>
  <c r="V334" i="2" s="1"/>
  <c r="R334" i="2"/>
  <c r="Q334" i="2"/>
  <c r="P334" i="2"/>
  <c r="O334" i="2"/>
  <c r="N334" i="2"/>
  <c r="W333" i="2"/>
  <c r="V333" i="2"/>
  <c r="S333" i="2"/>
  <c r="U333" i="2" s="1"/>
  <c r="R333" i="2"/>
  <c r="Q333" i="2"/>
  <c r="P333" i="2"/>
  <c r="O333" i="2"/>
  <c r="N333" i="2"/>
  <c r="W332" i="2"/>
  <c r="V332" i="2"/>
  <c r="U332" i="2"/>
  <c r="S332" i="2"/>
  <c r="T332" i="2" s="1"/>
  <c r="R332" i="2"/>
  <c r="Q332" i="2"/>
  <c r="P332" i="2"/>
  <c r="O332" i="2"/>
  <c r="N332" i="2"/>
  <c r="W331" i="2"/>
  <c r="V331" i="2"/>
  <c r="U331" i="2"/>
  <c r="X331" i="2" s="1"/>
  <c r="T331" i="2"/>
  <c r="S331" i="2"/>
  <c r="R331" i="2"/>
  <c r="Q331" i="2"/>
  <c r="P331" i="2"/>
  <c r="O331" i="2"/>
  <c r="N331" i="2"/>
  <c r="X330" i="2"/>
  <c r="W330" i="2"/>
  <c r="V330" i="2"/>
  <c r="T330" i="2"/>
  <c r="S330" i="2"/>
  <c r="U330" i="2" s="1"/>
  <c r="R330" i="2"/>
  <c r="Q330" i="2"/>
  <c r="P330" i="2"/>
  <c r="O330" i="2"/>
  <c r="N330" i="2"/>
  <c r="W329" i="2"/>
  <c r="S329" i="2"/>
  <c r="R329" i="2"/>
  <c r="Q329" i="2"/>
  <c r="P329" i="2"/>
  <c r="O329" i="2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X327" i="2" s="1"/>
  <c r="T327" i="2"/>
  <c r="S327" i="2"/>
  <c r="R327" i="2"/>
  <c r="Q327" i="2"/>
  <c r="P327" i="2"/>
  <c r="O327" i="2"/>
  <c r="N327" i="2"/>
  <c r="W326" i="2"/>
  <c r="U326" i="2"/>
  <c r="T326" i="2"/>
  <c r="S326" i="2"/>
  <c r="R326" i="2"/>
  <c r="Q326" i="2"/>
  <c r="P326" i="2"/>
  <c r="O326" i="2"/>
  <c r="N326" i="2"/>
  <c r="W325" i="2"/>
  <c r="S325" i="2"/>
  <c r="R325" i="2"/>
  <c r="Q325" i="2"/>
  <c r="P325" i="2"/>
  <c r="O325" i="2"/>
  <c r="N325" i="2"/>
  <c r="W324" i="2"/>
  <c r="S324" i="2"/>
  <c r="R324" i="2"/>
  <c r="Q324" i="2"/>
  <c r="P324" i="2"/>
  <c r="O324" i="2"/>
  <c r="N324" i="2"/>
  <c r="W323" i="2"/>
  <c r="T323" i="2"/>
  <c r="S323" i="2"/>
  <c r="V323" i="2" s="1"/>
  <c r="R323" i="2"/>
  <c r="Q323" i="2"/>
  <c r="P323" i="2"/>
  <c r="O323" i="2"/>
  <c r="N323" i="2"/>
  <c r="W322" i="2"/>
  <c r="S322" i="2"/>
  <c r="V322" i="2" s="1"/>
  <c r="R322" i="2"/>
  <c r="Q322" i="2"/>
  <c r="P322" i="2"/>
  <c r="O322" i="2"/>
  <c r="N322" i="2"/>
  <c r="W321" i="2"/>
  <c r="V321" i="2"/>
  <c r="S321" i="2"/>
  <c r="U321" i="2" s="1"/>
  <c r="R321" i="2"/>
  <c r="Q321" i="2"/>
  <c r="P321" i="2"/>
  <c r="O321" i="2"/>
  <c r="N321" i="2"/>
  <c r="W320" i="2"/>
  <c r="V320" i="2"/>
  <c r="U320" i="2"/>
  <c r="S320" i="2"/>
  <c r="T320" i="2" s="1"/>
  <c r="R320" i="2"/>
  <c r="Q320" i="2"/>
  <c r="P320" i="2"/>
  <c r="O320" i="2"/>
  <c r="N320" i="2"/>
  <c r="W319" i="2"/>
  <c r="V319" i="2"/>
  <c r="U319" i="2"/>
  <c r="X319" i="2" s="1"/>
  <c r="T319" i="2"/>
  <c r="S319" i="2"/>
  <c r="R319" i="2"/>
  <c r="Q319" i="2"/>
  <c r="P319" i="2"/>
  <c r="O319" i="2"/>
  <c r="N319" i="2"/>
  <c r="W318" i="2"/>
  <c r="T318" i="2"/>
  <c r="S318" i="2"/>
  <c r="V318" i="2" s="1"/>
  <c r="R318" i="2"/>
  <c r="Q318" i="2"/>
  <c r="P318" i="2"/>
  <c r="O318" i="2"/>
  <c r="N318" i="2"/>
  <c r="W317" i="2"/>
  <c r="S317" i="2"/>
  <c r="R317" i="2"/>
  <c r="Q317" i="2"/>
  <c r="P317" i="2"/>
  <c r="O317" i="2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X315" i="2" s="1"/>
  <c r="T315" i="2"/>
  <c r="S315" i="2"/>
  <c r="R315" i="2"/>
  <c r="Q315" i="2"/>
  <c r="P315" i="2"/>
  <c r="O315" i="2"/>
  <c r="N315" i="2"/>
  <c r="W314" i="2"/>
  <c r="U314" i="2"/>
  <c r="T314" i="2"/>
  <c r="S314" i="2"/>
  <c r="R314" i="2"/>
  <c r="Q314" i="2"/>
  <c r="P314" i="2"/>
  <c r="O314" i="2"/>
  <c r="N314" i="2"/>
  <c r="W313" i="2"/>
  <c r="S313" i="2"/>
  <c r="R313" i="2"/>
  <c r="Q313" i="2"/>
  <c r="P313" i="2"/>
  <c r="O313" i="2"/>
  <c r="N313" i="2"/>
  <c r="W312" i="2"/>
  <c r="S312" i="2"/>
  <c r="R312" i="2"/>
  <c r="Q312" i="2"/>
  <c r="P312" i="2"/>
  <c r="O312" i="2"/>
  <c r="N312" i="2"/>
  <c r="W311" i="2"/>
  <c r="T311" i="2"/>
  <c r="S311" i="2"/>
  <c r="V311" i="2" s="1"/>
  <c r="R311" i="2"/>
  <c r="Q311" i="2"/>
  <c r="P311" i="2"/>
  <c r="O311" i="2"/>
  <c r="N311" i="2"/>
  <c r="W310" i="2"/>
  <c r="S310" i="2"/>
  <c r="V310" i="2" s="1"/>
  <c r="R310" i="2"/>
  <c r="Q310" i="2"/>
  <c r="P310" i="2"/>
  <c r="O310" i="2"/>
  <c r="N310" i="2"/>
  <c r="W309" i="2"/>
  <c r="V309" i="2"/>
  <c r="S309" i="2"/>
  <c r="U309" i="2" s="1"/>
  <c r="R309" i="2"/>
  <c r="Q309" i="2"/>
  <c r="P309" i="2"/>
  <c r="O309" i="2"/>
  <c r="N309" i="2"/>
  <c r="W308" i="2"/>
  <c r="V308" i="2"/>
  <c r="U308" i="2"/>
  <c r="S308" i="2"/>
  <c r="T308" i="2" s="1"/>
  <c r="R308" i="2"/>
  <c r="Q308" i="2"/>
  <c r="P308" i="2"/>
  <c r="O308" i="2"/>
  <c r="N308" i="2"/>
  <c r="W307" i="2"/>
  <c r="V307" i="2"/>
  <c r="U307" i="2"/>
  <c r="X307" i="2" s="1"/>
  <c r="T307" i="2"/>
  <c r="S307" i="2"/>
  <c r="R307" i="2"/>
  <c r="Q307" i="2"/>
  <c r="P307" i="2"/>
  <c r="O307" i="2"/>
  <c r="N307" i="2"/>
  <c r="W306" i="2"/>
  <c r="T306" i="2"/>
  <c r="S306" i="2"/>
  <c r="V306" i="2" s="1"/>
  <c r="R306" i="2"/>
  <c r="Q306" i="2"/>
  <c r="P306" i="2"/>
  <c r="O306" i="2"/>
  <c r="N306" i="2"/>
  <c r="W305" i="2"/>
  <c r="S305" i="2"/>
  <c r="R305" i="2"/>
  <c r="Q305" i="2"/>
  <c r="P305" i="2"/>
  <c r="O305" i="2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X303" i="2" s="1"/>
  <c r="T303" i="2"/>
  <c r="S303" i="2"/>
  <c r="R303" i="2"/>
  <c r="Q303" i="2"/>
  <c r="P303" i="2"/>
  <c r="O303" i="2"/>
  <c r="N303" i="2"/>
  <c r="W302" i="2"/>
  <c r="U302" i="2"/>
  <c r="T302" i="2"/>
  <c r="S302" i="2"/>
  <c r="R302" i="2"/>
  <c r="Q302" i="2"/>
  <c r="P302" i="2"/>
  <c r="O302" i="2"/>
  <c r="N302" i="2"/>
  <c r="W301" i="2"/>
  <c r="S301" i="2"/>
  <c r="R301" i="2"/>
  <c r="Q301" i="2"/>
  <c r="P301" i="2"/>
  <c r="O301" i="2"/>
  <c r="N301" i="2"/>
  <c r="W300" i="2"/>
  <c r="S300" i="2"/>
  <c r="R300" i="2"/>
  <c r="Q300" i="2"/>
  <c r="P300" i="2"/>
  <c r="O300" i="2"/>
  <c r="N300" i="2"/>
  <c r="W299" i="2"/>
  <c r="T299" i="2"/>
  <c r="S299" i="2"/>
  <c r="V299" i="2" s="1"/>
  <c r="R299" i="2"/>
  <c r="Q299" i="2"/>
  <c r="P299" i="2"/>
  <c r="O299" i="2"/>
  <c r="N299" i="2"/>
  <c r="W298" i="2"/>
  <c r="S298" i="2"/>
  <c r="V298" i="2" s="1"/>
  <c r="R298" i="2"/>
  <c r="Q298" i="2"/>
  <c r="P298" i="2"/>
  <c r="O298" i="2"/>
  <c r="N298" i="2"/>
  <c r="W297" i="2"/>
  <c r="V297" i="2"/>
  <c r="S297" i="2"/>
  <c r="U297" i="2" s="1"/>
  <c r="R297" i="2"/>
  <c r="Q297" i="2"/>
  <c r="P297" i="2"/>
  <c r="O297" i="2"/>
  <c r="N297" i="2"/>
  <c r="W296" i="2"/>
  <c r="V296" i="2"/>
  <c r="U296" i="2"/>
  <c r="S296" i="2"/>
  <c r="T296" i="2" s="1"/>
  <c r="R296" i="2"/>
  <c r="Q296" i="2"/>
  <c r="P296" i="2"/>
  <c r="O296" i="2"/>
  <c r="N296" i="2"/>
  <c r="W295" i="2"/>
  <c r="V295" i="2"/>
  <c r="U295" i="2"/>
  <c r="X295" i="2" s="1"/>
  <c r="T295" i="2"/>
  <c r="S295" i="2"/>
  <c r="R295" i="2"/>
  <c r="Q295" i="2"/>
  <c r="P295" i="2"/>
  <c r="O295" i="2"/>
  <c r="N295" i="2"/>
  <c r="W294" i="2"/>
  <c r="T294" i="2"/>
  <c r="S294" i="2"/>
  <c r="V294" i="2" s="1"/>
  <c r="R294" i="2"/>
  <c r="Q294" i="2"/>
  <c r="P294" i="2"/>
  <c r="O294" i="2"/>
  <c r="N294" i="2"/>
  <c r="W293" i="2"/>
  <c r="S293" i="2"/>
  <c r="R293" i="2"/>
  <c r="Q293" i="2"/>
  <c r="P293" i="2"/>
  <c r="O293" i="2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U290" i="2"/>
  <c r="T290" i="2"/>
  <c r="S290" i="2"/>
  <c r="R290" i="2"/>
  <c r="Q290" i="2"/>
  <c r="P290" i="2"/>
  <c r="O290" i="2"/>
  <c r="N290" i="2"/>
  <c r="W289" i="2"/>
  <c r="S289" i="2"/>
  <c r="R289" i="2"/>
  <c r="Q289" i="2"/>
  <c r="P289" i="2"/>
  <c r="O289" i="2"/>
  <c r="N289" i="2"/>
  <c r="W288" i="2"/>
  <c r="S288" i="2"/>
  <c r="R288" i="2"/>
  <c r="Q288" i="2"/>
  <c r="P288" i="2"/>
  <c r="O288" i="2"/>
  <c r="N288" i="2"/>
  <c r="W287" i="2"/>
  <c r="T287" i="2"/>
  <c r="S287" i="2"/>
  <c r="V287" i="2" s="1"/>
  <c r="R287" i="2"/>
  <c r="Q287" i="2"/>
  <c r="P287" i="2"/>
  <c r="O287" i="2"/>
  <c r="N287" i="2"/>
  <c r="W286" i="2"/>
  <c r="S286" i="2"/>
  <c r="V286" i="2" s="1"/>
  <c r="R286" i="2"/>
  <c r="Q286" i="2"/>
  <c r="P286" i="2"/>
  <c r="O286" i="2"/>
  <c r="N286" i="2"/>
  <c r="W285" i="2"/>
  <c r="V285" i="2"/>
  <c r="S285" i="2"/>
  <c r="U285" i="2" s="1"/>
  <c r="R285" i="2"/>
  <c r="Q285" i="2"/>
  <c r="P285" i="2"/>
  <c r="O285" i="2"/>
  <c r="N285" i="2"/>
  <c r="W284" i="2"/>
  <c r="V284" i="2"/>
  <c r="U284" i="2"/>
  <c r="S284" i="2"/>
  <c r="T284" i="2" s="1"/>
  <c r="R284" i="2"/>
  <c r="Q284" i="2"/>
  <c r="P284" i="2"/>
  <c r="O284" i="2"/>
  <c r="N284" i="2"/>
  <c r="X283" i="2"/>
  <c r="W283" i="2"/>
  <c r="V283" i="2"/>
  <c r="U283" i="2"/>
  <c r="T283" i="2"/>
  <c r="S283" i="2"/>
  <c r="R283" i="2"/>
  <c r="Q283" i="2"/>
  <c r="P283" i="2"/>
  <c r="O283" i="2"/>
  <c r="N283" i="2"/>
  <c r="W282" i="2"/>
  <c r="U282" i="2"/>
  <c r="S282" i="2"/>
  <c r="V282" i="2" s="1"/>
  <c r="R282" i="2"/>
  <c r="Q282" i="2"/>
  <c r="P282" i="2"/>
  <c r="O282" i="2"/>
  <c r="N282" i="2"/>
  <c r="W281" i="2"/>
  <c r="S281" i="2"/>
  <c r="R281" i="2"/>
  <c r="Q281" i="2"/>
  <c r="P281" i="2"/>
  <c r="O281" i="2"/>
  <c r="N281" i="2"/>
  <c r="W280" i="2"/>
  <c r="S280" i="2"/>
  <c r="R280" i="2"/>
  <c r="Q280" i="2"/>
  <c r="P280" i="2"/>
  <c r="O280" i="2"/>
  <c r="N280" i="2"/>
  <c r="X279" i="2"/>
  <c r="W279" i="2"/>
  <c r="V279" i="2"/>
  <c r="U279" i="2"/>
  <c r="T279" i="2"/>
  <c r="S279" i="2"/>
  <c r="R279" i="2"/>
  <c r="Q279" i="2"/>
  <c r="P279" i="2"/>
  <c r="O279" i="2"/>
  <c r="N279" i="2"/>
  <c r="W278" i="2"/>
  <c r="U278" i="2"/>
  <c r="T278" i="2"/>
  <c r="S278" i="2"/>
  <c r="R278" i="2"/>
  <c r="Q278" i="2"/>
  <c r="P278" i="2"/>
  <c r="O278" i="2"/>
  <c r="N278" i="2"/>
  <c r="W277" i="2"/>
  <c r="V277" i="2"/>
  <c r="S277" i="2"/>
  <c r="R277" i="2"/>
  <c r="Q277" i="2"/>
  <c r="P277" i="2"/>
  <c r="O277" i="2"/>
  <c r="N277" i="2"/>
  <c r="W276" i="2"/>
  <c r="U276" i="2"/>
  <c r="S276" i="2"/>
  <c r="R276" i="2"/>
  <c r="Q276" i="2"/>
  <c r="P276" i="2"/>
  <c r="O276" i="2"/>
  <c r="N276" i="2"/>
  <c r="W275" i="2"/>
  <c r="T275" i="2"/>
  <c r="S275" i="2"/>
  <c r="V275" i="2" s="1"/>
  <c r="R275" i="2"/>
  <c r="Q275" i="2"/>
  <c r="P275" i="2"/>
  <c r="O275" i="2"/>
  <c r="N275" i="2"/>
  <c r="W274" i="2"/>
  <c r="S274" i="2"/>
  <c r="R274" i="2"/>
  <c r="Q274" i="2"/>
  <c r="P274" i="2"/>
  <c r="O274" i="2"/>
  <c r="N274" i="2"/>
  <c r="W273" i="2"/>
  <c r="V273" i="2"/>
  <c r="S273" i="2"/>
  <c r="U273" i="2" s="1"/>
  <c r="R273" i="2"/>
  <c r="Q273" i="2"/>
  <c r="P273" i="2"/>
  <c r="O273" i="2"/>
  <c r="N273" i="2"/>
  <c r="W272" i="2"/>
  <c r="V272" i="2"/>
  <c r="U272" i="2"/>
  <c r="S272" i="2"/>
  <c r="T272" i="2" s="1"/>
  <c r="R272" i="2"/>
  <c r="Q272" i="2"/>
  <c r="P272" i="2"/>
  <c r="O272" i="2"/>
  <c r="N272" i="2"/>
  <c r="X271" i="2"/>
  <c r="W271" i="2"/>
  <c r="V271" i="2"/>
  <c r="U271" i="2"/>
  <c r="T271" i="2"/>
  <c r="S271" i="2"/>
  <c r="R271" i="2"/>
  <c r="Q271" i="2"/>
  <c r="P271" i="2"/>
  <c r="O271" i="2"/>
  <c r="N271" i="2"/>
  <c r="W270" i="2"/>
  <c r="U270" i="2"/>
  <c r="S270" i="2"/>
  <c r="V270" i="2" s="1"/>
  <c r="R270" i="2"/>
  <c r="Q270" i="2"/>
  <c r="P270" i="2"/>
  <c r="O270" i="2"/>
  <c r="N270" i="2"/>
  <c r="W269" i="2"/>
  <c r="T269" i="2"/>
  <c r="S269" i="2"/>
  <c r="U269" i="2" s="1"/>
  <c r="R269" i="2"/>
  <c r="Q269" i="2"/>
  <c r="P269" i="2"/>
  <c r="O269" i="2"/>
  <c r="N269" i="2"/>
  <c r="W268" i="2"/>
  <c r="V268" i="2"/>
  <c r="U268" i="2"/>
  <c r="S268" i="2"/>
  <c r="R268" i="2"/>
  <c r="Q268" i="2"/>
  <c r="P268" i="2"/>
  <c r="O268" i="2"/>
  <c r="N268" i="2"/>
  <c r="W267" i="2"/>
  <c r="V267" i="2"/>
  <c r="U267" i="2"/>
  <c r="T267" i="2"/>
  <c r="X267" i="2" s="1"/>
  <c r="S267" i="2"/>
  <c r="R267" i="2"/>
  <c r="Q267" i="2"/>
  <c r="P267" i="2"/>
  <c r="O267" i="2"/>
  <c r="N267" i="2"/>
  <c r="W266" i="2"/>
  <c r="S266" i="2"/>
  <c r="R266" i="2"/>
  <c r="Q266" i="2"/>
  <c r="P266" i="2"/>
  <c r="O266" i="2"/>
  <c r="N266" i="2"/>
  <c r="W265" i="2"/>
  <c r="V265" i="2"/>
  <c r="S265" i="2"/>
  <c r="R265" i="2"/>
  <c r="Q265" i="2"/>
  <c r="P265" i="2"/>
  <c r="O265" i="2"/>
  <c r="N265" i="2"/>
  <c r="W264" i="2"/>
  <c r="S264" i="2"/>
  <c r="R264" i="2"/>
  <c r="Q264" i="2"/>
  <c r="P264" i="2"/>
  <c r="O264" i="2"/>
  <c r="N264" i="2"/>
  <c r="W263" i="2"/>
  <c r="T263" i="2"/>
  <c r="S263" i="2"/>
  <c r="V263" i="2" s="1"/>
  <c r="R263" i="2"/>
  <c r="Q263" i="2"/>
  <c r="P263" i="2"/>
  <c r="O263" i="2"/>
  <c r="N263" i="2"/>
  <c r="W262" i="2"/>
  <c r="S262" i="2"/>
  <c r="R262" i="2"/>
  <c r="Q262" i="2"/>
  <c r="P262" i="2"/>
  <c r="O262" i="2"/>
  <c r="N262" i="2"/>
  <c r="W261" i="2"/>
  <c r="V261" i="2"/>
  <c r="U261" i="2"/>
  <c r="S261" i="2"/>
  <c r="T261" i="2" s="1"/>
  <c r="X261" i="2" s="1"/>
  <c r="R261" i="2"/>
  <c r="Q261" i="2"/>
  <c r="P261" i="2"/>
  <c r="O261" i="2"/>
  <c r="N261" i="2"/>
  <c r="W260" i="2"/>
  <c r="V260" i="2"/>
  <c r="U260" i="2"/>
  <c r="T260" i="2"/>
  <c r="S260" i="2"/>
  <c r="R260" i="2"/>
  <c r="Q260" i="2"/>
  <c r="P260" i="2"/>
  <c r="O260" i="2"/>
  <c r="N260" i="2"/>
  <c r="W259" i="2"/>
  <c r="V259" i="2"/>
  <c r="U259" i="2"/>
  <c r="T259" i="2"/>
  <c r="X259" i="2" s="1"/>
  <c r="S259" i="2"/>
  <c r="R259" i="2"/>
  <c r="Q259" i="2"/>
  <c r="P259" i="2"/>
  <c r="O259" i="2"/>
  <c r="N259" i="2"/>
  <c r="W258" i="2"/>
  <c r="S258" i="2"/>
  <c r="R258" i="2"/>
  <c r="Q258" i="2"/>
  <c r="P258" i="2"/>
  <c r="O258" i="2"/>
  <c r="N258" i="2"/>
  <c r="W257" i="2"/>
  <c r="T257" i="2"/>
  <c r="S257" i="2"/>
  <c r="U257" i="2" s="1"/>
  <c r="R257" i="2"/>
  <c r="Q257" i="2"/>
  <c r="P257" i="2"/>
  <c r="O257" i="2"/>
  <c r="N257" i="2"/>
  <c r="W256" i="2"/>
  <c r="V256" i="2"/>
  <c r="U256" i="2"/>
  <c r="S256" i="2"/>
  <c r="R256" i="2"/>
  <c r="Q256" i="2"/>
  <c r="P256" i="2"/>
  <c r="O256" i="2"/>
  <c r="N256" i="2"/>
  <c r="W255" i="2"/>
  <c r="V255" i="2"/>
  <c r="U255" i="2"/>
  <c r="T255" i="2"/>
  <c r="X255" i="2" s="1"/>
  <c r="S255" i="2"/>
  <c r="R255" i="2"/>
  <c r="Q255" i="2"/>
  <c r="P255" i="2"/>
  <c r="O255" i="2"/>
  <c r="N255" i="2"/>
  <c r="W254" i="2"/>
  <c r="S254" i="2"/>
  <c r="R254" i="2"/>
  <c r="Q254" i="2"/>
  <c r="P254" i="2"/>
  <c r="O254" i="2"/>
  <c r="N254" i="2"/>
  <c r="W253" i="2"/>
  <c r="S253" i="2"/>
  <c r="R253" i="2"/>
  <c r="Q253" i="2"/>
  <c r="P253" i="2"/>
  <c r="O253" i="2"/>
  <c r="N253" i="2"/>
  <c r="W252" i="2"/>
  <c r="S252" i="2"/>
  <c r="R252" i="2"/>
  <c r="Q252" i="2"/>
  <c r="P252" i="2"/>
  <c r="O252" i="2"/>
  <c r="N252" i="2"/>
  <c r="W251" i="2"/>
  <c r="T251" i="2"/>
  <c r="S251" i="2"/>
  <c r="V251" i="2" s="1"/>
  <c r="R251" i="2"/>
  <c r="Q251" i="2"/>
  <c r="P251" i="2"/>
  <c r="O251" i="2"/>
  <c r="N251" i="2"/>
  <c r="W250" i="2"/>
  <c r="S250" i="2"/>
  <c r="R250" i="2"/>
  <c r="Q250" i="2"/>
  <c r="P250" i="2"/>
  <c r="O250" i="2"/>
  <c r="N250" i="2"/>
  <c r="W249" i="2"/>
  <c r="V249" i="2"/>
  <c r="U249" i="2"/>
  <c r="S249" i="2"/>
  <c r="T249" i="2" s="1"/>
  <c r="X249" i="2" s="1"/>
  <c r="R249" i="2"/>
  <c r="Q249" i="2"/>
  <c r="P249" i="2"/>
  <c r="O249" i="2"/>
  <c r="N249" i="2"/>
  <c r="X248" i="2"/>
  <c r="W248" i="2"/>
  <c r="V248" i="2"/>
  <c r="U248" i="2"/>
  <c r="T248" i="2"/>
  <c r="S248" i="2"/>
  <c r="R248" i="2"/>
  <c r="Q248" i="2"/>
  <c r="P248" i="2"/>
  <c r="O248" i="2"/>
  <c r="N248" i="2"/>
  <c r="X247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S246" i="2"/>
  <c r="T246" i="2" s="1"/>
  <c r="X246" i="2" s="1"/>
  <c r="R246" i="2"/>
  <c r="Q246" i="2"/>
  <c r="P246" i="2"/>
  <c r="O246" i="2"/>
  <c r="N246" i="2"/>
  <c r="W245" i="2"/>
  <c r="V245" i="2"/>
  <c r="U245" i="2"/>
  <c r="T245" i="2"/>
  <c r="X245" i="2" s="1"/>
  <c r="S245" i="2"/>
  <c r="R245" i="2"/>
  <c r="Q245" i="2"/>
  <c r="P245" i="2"/>
  <c r="O245" i="2"/>
  <c r="N245" i="2"/>
  <c r="W244" i="2"/>
  <c r="U244" i="2"/>
  <c r="T244" i="2"/>
  <c r="S244" i="2"/>
  <c r="V244" i="2" s="1"/>
  <c r="R244" i="2"/>
  <c r="Q244" i="2"/>
  <c r="P244" i="2"/>
  <c r="O244" i="2"/>
  <c r="N244" i="2"/>
  <c r="W243" i="2"/>
  <c r="T243" i="2"/>
  <c r="S243" i="2"/>
  <c r="V243" i="2" s="1"/>
  <c r="R243" i="2"/>
  <c r="Q243" i="2"/>
  <c r="P243" i="2"/>
  <c r="O243" i="2"/>
  <c r="N243" i="2"/>
  <c r="W242" i="2"/>
  <c r="U242" i="2"/>
  <c r="T242" i="2"/>
  <c r="S242" i="2"/>
  <c r="R242" i="2"/>
  <c r="Q242" i="2"/>
  <c r="P242" i="2"/>
  <c r="O242" i="2"/>
  <c r="N242" i="2"/>
  <c r="W241" i="2"/>
  <c r="T241" i="2"/>
  <c r="S241" i="2"/>
  <c r="R241" i="2"/>
  <c r="Q241" i="2"/>
  <c r="P241" i="2"/>
  <c r="O241" i="2"/>
  <c r="N241" i="2"/>
  <c r="W240" i="2"/>
  <c r="U240" i="2"/>
  <c r="S240" i="2"/>
  <c r="R240" i="2"/>
  <c r="Q240" i="2"/>
  <c r="P240" i="2"/>
  <c r="O240" i="2"/>
  <c r="N240" i="2"/>
  <c r="W239" i="2"/>
  <c r="T239" i="2"/>
  <c r="S239" i="2"/>
  <c r="V239" i="2" s="1"/>
  <c r="R239" i="2"/>
  <c r="Q239" i="2"/>
  <c r="P239" i="2"/>
  <c r="O239" i="2"/>
  <c r="N239" i="2"/>
  <c r="W238" i="2"/>
  <c r="S238" i="2"/>
  <c r="R238" i="2"/>
  <c r="Q238" i="2"/>
  <c r="P238" i="2"/>
  <c r="O238" i="2"/>
  <c r="N238" i="2"/>
  <c r="W237" i="2"/>
  <c r="V237" i="2"/>
  <c r="S237" i="2"/>
  <c r="U237" i="2" s="1"/>
  <c r="R237" i="2"/>
  <c r="Q237" i="2"/>
  <c r="P237" i="2"/>
  <c r="O237" i="2"/>
  <c r="N237" i="2"/>
  <c r="W236" i="2"/>
  <c r="V236" i="2"/>
  <c r="U236" i="2"/>
  <c r="X236" i="2" s="1"/>
  <c r="T236" i="2"/>
  <c r="S236" i="2"/>
  <c r="R236" i="2"/>
  <c r="Q236" i="2"/>
  <c r="P236" i="2"/>
  <c r="O236" i="2"/>
  <c r="N236" i="2"/>
  <c r="W235" i="2"/>
  <c r="V235" i="2"/>
  <c r="U235" i="2"/>
  <c r="T235" i="2"/>
  <c r="X235" i="2" s="1"/>
  <c r="S235" i="2"/>
  <c r="R235" i="2"/>
  <c r="Q235" i="2"/>
  <c r="P235" i="2"/>
  <c r="O235" i="2"/>
  <c r="N235" i="2"/>
  <c r="W234" i="2"/>
  <c r="U234" i="2"/>
  <c r="T234" i="2"/>
  <c r="S234" i="2"/>
  <c r="V234" i="2" s="1"/>
  <c r="X234" i="2" s="1"/>
  <c r="R234" i="2"/>
  <c r="Q234" i="2"/>
  <c r="P234" i="2"/>
  <c r="O234" i="2"/>
  <c r="N234" i="2"/>
  <c r="W233" i="2"/>
  <c r="T233" i="2"/>
  <c r="S233" i="2"/>
  <c r="V233" i="2" s="1"/>
  <c r="R233" i="2"/>
  <c r="Q233" i="2"/>
  <c r="P233" i="2"/>
  <c r="O233" i="2"/>
  <c r="N233" i="2"/>
  <c r="W232" i="2"/>
  <c r="V232" i="2"/>
  <c r="U232" i="2"/>
  <c r="S232" i="2"/>
  <c r="R232" i="2"/>
  <c r="Q232" i="2"/>
  <c r="P232" i="2"/>
  <c r="O232" i="2"/>
  <c r="N232" i="2"/>
  <c r="W231" i="2"/>
  <c r="U231" i="2"/>
  <c r="T231" i="2"/>
  <c r="S231" i="2"/>
  <c r="R231" i="2"/>
  <c r="Q231" i="2"/>
  <c r="P231" i="2"/>
  <c r="O231" i="2"/>
  <c r="N231" i="2"/>
  <c r="W230" i="2"/>
  <c r="U230" i="2"/>
  <c r="T230" i="2"/>
  <c r="S230" i="2"/>
  <c r="R230" i="2"/>
  <c r="Q230" i="2"/>
  <c r="P230" i="2"/>
  <c r="O230" i="2"/>
  <c r="N230" i="2"/>
  <c r="W229" i="2"/>
  <c r="V229" i="2"/>
  <c r="T229" i="2"/>
  <c r="S229" i="2"/>
  <c r="R229" i="2"/>
  <c r="Q229" i="2"/>
  <c r="P229" i="2"/>
  <c r="O229" i="2"/>
  <c r="N229" i="2"/>
  <c r="W228" i="2"/>
  <c r="S228" i="2"/>
  <c r="R228" i="2"/>
  <c r="Q228" i="2"/>
  <c r="P228" i="2"/>
  <c r="O228" i="2"/>
  <c r="N228" i="2"/>
  <c r="W227" i="2"/>
  <c r="T227" i="2"/>
  <c r="S227" i="2"/>
  <c r="V227" i="2" s="1"/>
  <c r="R227" i="2"/>
  <c r="Q227" i="2"/>
  <c r="P227" i="2"/>
  <c r="O227" i="2"/>
  <c r="N227" i="2"/>
  <c r="W226" i="2"/>
  <c r="S226" i="2"/>
  <c r="R226" i="2"/>
  <c r="Q226" i="2"/>
  <c r="P226" i="2"/>
  <c r="O226" i="2"/>
  <c r="N226" i="2"/>
  <c r="W225" i="2"/>
  <c r="V225" i="2"/>
  <c r="S225" i="2"/>
  <c r="U225" i="2" s="1"/>
  <c r="R225" i="2"/>
  <c r="Q225" i="2"/>
  <c r="P225" i="2"/>
  <c r="O225" i="2"/>
  <c r="N225" i="2"/>
  <c r="W224" i="2"/>
  <c r="X224" i="2" s="1"/>
  <c r="V224" i="2"/>
  <c r="U224" i="2"/>
  <c r="T224" i="2"/>
  <c r="S224" i="2"/>
  <c r="R224" i="2"/>
  <c r="Q224" i="2"/>
  <c r="P224" i="2"/>
  <c r="O224" i="2"/>
  <c r="N224" i="2"/>
  <c r="W223" i="2"/>
  <c r="V223" i="2"/>
  <c r="U223" i="2"/>
  <c r="T223" i="2"/>
  <c r="X223" i="2" s="1"/>
  <c r="S223" i="2"/>
  <c r="R223" i="2"/>
  <c r="Q223" i="2"/>
  <c r="P223" i="2"/>
  <c r="O223" i="2"/>
  <c r="N223" i="2"/>
  <c r="W222" i="2"/>
  <c r="V222" i="2"/>
  <c r="U222" i="2"/>
  <c r="S222" i="2"/>
  <c r="R222" i="2"/>
  <c r="Q222" i="2"/>
  <c r="P222" i="2"/>
  <c r="O222" i="2"/>
  <c r="N222" i="2"/>
  <c r="W221" i="2"/>
  <c r="U221" i="2"/>
  <c r="T221" i="2"/>
  <c r="S221" i="2"/>
  <c r="R221" i="2"/>
  <c r="Q221" i="2"/>
  <c r="P221" i="2"/>
  <c r="O221" i="2"/>
  <c r="N221" i="2"/>
  <c r="W220" i="2"/>
  <c r="S220" i="2"/>
  <c r="V220" i="2" s="1"/>
  <c r="R220" i="2"/>
  <c r="Q220" i="2"/>
  <c r="P220" i="2"/>
  <c r="O220" i="2"/>
  <c r="N220" i="2"/>
  <c r="W219" i="2"/>
  <c r="U219" i="2"/>
  <c r="T219" i="2"/>
  <c r="S219" i="2"/>
  <c r="V219" i="2" s="1"/>
  <c r="X219" i="2" s="1"/>
  <c r="R219" i="2"/>
  <c r="Q219" i="2"/>
  <c r="P219" i="2"/>
  <c r="O219" i="2"/>
  <c r="N219" i="2"/>
  <c r="W218" i="2"/>
  <c r="V218" i="2"/>
  <c r="U218" i="2"/>
  <c r="S218" i="2"/>
  <c r="R218" i="2"/>
  <c r="Q218" i="2"/>
  <c r="P218" i="2"/>
  <c r="O218" i="2"/>
  <c r="N218" i="2"/>
  <c r="W217" i="2"/>
  <c r="V217" i="2"/>
  <c r="U217" i="2"/>
  <c r="T217" i="2"/>
  <c r="S217" i="2"/>
  <c r="R217" i="2"/>
  <c r="Q217" i="2"/>
  <c r="P217" i="2"/>
  <c r="O217" i="2"/>
  <c r="N217" i="2"/>
  <c r="W216" i="2"/>
  <c r="S216" i="2"/>
  <c r="R216" i="2"/>
  <c r="Q216" i="2"/>
  <c r="P216" i="2"/>
  <c r="O216" i="2"/>
  <c r="N216" i="2"/>
  <c r="W215" i="2"/>
  <c r="S215" i="2"/>
  <c r="R215" i="2"/>
  <c r="Q215" i="2"/>
  <c r="P215" i="2"/>
  <c r="O215" i="2"/>
  <c r="N215" i="2"/>
  <c r="W214" i="2"/>
  <c r="S214" i="2"/>
  <c r="R214" i="2"/>
  <c r="Q214" i="2"/>
  <c r="P214" i="2"/>
  <c r="O214" i="2"/>
  <c r="N214" i="2"/>
  <c r="W213" i="2"/>
  <c r="V213" i="2"/>
  <c r="S213" i="2"/>
  <c r="U213" i="2" s="1"/>
  <c r="R213" i="2"/>
  <c r="Q213" i="2"/>
  <c r="P213" i="2"/>
  <c r="O213" i="2"/>
  <c r="N213" i="2"/>
  <c r="X212" i="2"/>
  <c r="W212" i="2"/>
  <c r="V212" i="2"/>
  <c r="U212" i="2"/>
  <c r="T212" i="2"/>
  <c r="S212" i="2"/>
  <c r="R212" i="2"/>
  <c r="Q212" i="2"/>
  <c r="P212" i="2"/>
  <c r="O212" i="2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S210" i="2"/>
  <c r="R210" i="2"/>
  <c r="Q210" i="2"/>
  <c r="P210" i="2"/>
  <c r="O210" i="2"/>
  <c r="N210" i="2"/>
  <c r="W209" i="2"/>
  <c r="U209" i="2"/>
  <c r="T209" i="2"/>
  <c r="S209" i="2"/>
  <c r="R209" i="2"/>
  <c r="Q209" i="2"/>
  <c r="P209" i="2"/>
  <c r="O209" i="2"/>
  <c r="N209" i="2"/>
  <c r="W208" i="2"/>
  <c r="T208" i="2"/>
  <c r="S208" i="2"/>
  <c r="R208" i="2"/>
  <c r="Q208" i="2"/>
  <c r="P208" i="2"/>
  <c r="O208" i="2"/>
  <c r="N208" i="2"/>
  <c r="W207" i="2"/>
  <c r="S207" i="2"/>
  <c r="R207" i="2"/>
  <c r="Q207" i="2"/>
  <c r="P207" i="2"/>
  <c r="O207" i="2"/>
  <c r="N207" i="2"/>
  <c r="W206" i="2"/>
  <c r="V206" i="2"/>
  <c r="S206" i="2"/>
  <c r="R206" i="2"/>
  <c r="Q206" i="2"/>
  <c r="P206" i="2"/>
  <c r="O206" i="2"/>
  <c r="N206" i="2"/>
  <c r="W205" i="2"/>
  <c r="V205" i="2"/>
  <c r="U205" i="2"/>
  <c r="T205" i="2"/>
  <c r="S205" i="2"/>
  <c r="R205" i="2"/>
  <c r="Q205" i="2"/>
  <c r="P205" i="2"/>
  <c r="O205" i="2"/>
  <c r="N205" i="2"/>
  <c r="W204" i="2"/>
  <c r="T204" i="2"/>
  <c r="S204" i="2"/>
  <c r="U204" i="2" s="1"/>
  <c r="R204" i="2"/>
  <c r="Q204" i="2"/>
  <c r="P204" i="2"/>
  <c r="O204" i="2"/>
  <c r="N204" i="2"/>
  <c r="W203" i="2"/>
  <c r="T203" i="2"/>
  <c r="S203" i="2"/>
  <c r="R203" i="2"/>
  <c r="Q203" i="2"/>
  <c r="P203" i="2"/>
  <c r="O203" i="2"/>
  <c r="N203" i="2"/>
  <c r="W202" i="2"/>
  <c r="S202" i="2"/>
  <c r="R202" i="2"/>
  <c r="Q202" i="2"/>
  <c r="P202" i="2"/>
  <c r="O202" i="2"/>
  <c r="N202" i="2"/>
  <c r="W201" i="2"/>
  <c r="V201" i="2"/>
  <c r="S201" i="2"/>
  <c r="U201" i="2" s="1"/>
  <c r="R201" i="2"/>
  <c r="Q201" i="2"/>
  <c r="P201" i="2"/>
  <c r="O201" i="2"/>
  <c r="N201" i="2"/>
  <c r="X200" i="2"/>
  <c r="W200" i="2"/>
  <c r="V200" i="2"/>
  <c r="U200" i="2"/>
  <c r="T200" i="2"/>
  <c r="S200" i="2"/>
  <c r="R200" i="2"/>
  <c r="Q200" i="2"/>
  <c r="P200" i="2"/>
  <c r="O200" i="2"/>
  <c r="N200" i="2"/>
  <c r="W199" i="2"/>
  <c r="X199" i="2" s="1"/>
  <c r="V199" i="2"/>
  <c r="U199" i="2"/>
  <c r="T199" i="2"/>
  <c r="S199" i="2"/>
  <c r="R199" i="2"/>
  <c r="Q199" i="2"/>
  <c r="P199" i="2"/>
  <c r="O199" i="2"/>
  <c r="N199" i="2"/>
  <c r="W198" i="2"/>
  <c r="V198" i="2"/>
  <c r="S198" i="2"/>
  <c r="R198" i="2"/>
  <c r="Q198" i="2"/>
  <c r="P198" i="2"/>
  <c r="O198" i="2"/>
  <c r="N198" i="2"/>
  <c r="W197" i="2"/>
  <c r="V197" i="2"/>
  <c r="U197" i="2"/>
  <c r="S197" i="2"/>
  <c r="R197" i="2"/>
  <c r="Q197" i="2"/>
  <c r="P197" i="2"/>
  <c r="O197" i="2"/>
  <c r="N197" i="2"/>
  <c r="W196" i="2"/>
  <c r="U196" i="2"/>
  <c r="T196" i="2"/>
  <c r="S196" i="2"/>
  <c r="R196" i="2"/>
  <c r="Q196" i="2"/>
  <c r="P196" i="2"/>
  <c r="O196" i="2"/>
  <c r="N196" i="2"/>
  <c r="W195" i="2"/>
  <c r="S195" i="2"/>
  <c r="R195" i="2"/>
  <c r="Q195" i="2"/>
  <c r="P195" i="2"/>
  <c r="O195" i="2"/>
  <c r="N195" i="2"/>
  <c r="W194" i="2"/>
  <c r="U194" i="2"/>
  <c r="T194" i="2"/>
  <c r="S194" i="2"/>
  <c r="R194" i="2"/>
  <c r="Q194" i="2"/>
  <c r="P194" i="2"/>
  <c r="O194" i="2"/>
  <c r="N194" i="2"/>
  <c r="W193" i="2"/>
  <c r="V193" i="2"/>
  <c r="U193" i="2"/>
  <c r="S193" i="2"/>
  <c r="R193" i="2"/>
  <c r="Q193" i="2"/>
  <c r="P193" i="2"/>
  <c r="O193" i="2"/>
  <c r="N193" i="2"/>
  <c r="W192" i="2"/>
  <c r="U192" i="2"/>
  <c r="T192" i="2"/>
  <c r="S192" i="2"/>
  <c r="R192" i="2"/>
  <c r="Q192" i="2"/>
  <c r="P192" i="2"/>
  <c r="O192" i="2"/>
  <c r="N192" i="2"/>
  <c r="W191" i="2"/>
  <c r="S191" i="2"/>
  <c r="R191" i="2"/>
  <c r="Q191" i="2"/>
  <c r="P191" i="2"/>
  <c r="O191" i="2"/>
  <c r="N191" i="2"/>
  <c r="W190" i="2"/>
  <c r="S190" i="2"/>
  <c r="R190" i="2"/>
  <c r="Q190" i="2"/>
  <c r="P190" i="2"/>
  <c r="O190" i="2"/>
  <c r="N190" i="2"/>
  <c r="W189" i="2"/>
  <c r="V189" i="2"/>
  <c r="S189" i="2"/>
  <c r="U189" i="2" s="1"/>
  <c r="R189" i="2"/>
  <c r="Q189" i="2"/>
  <c r="P189" i="2"/>
  <c r="O189" i="2"/>
  <c r="N189" i="2"/>
  <c r="W188" i="2"/>
  <c r="V188" i="2"/>
  <c r="U188" i="2"/>
  <c r="S188" i="2"/>
  <c r="T188" i="2" s="1"/>
  <c r="X188" i="2" s="1"/>
  <c r="R188" i="2"/>
  <c r="Q188" i="2"/>
  <c r="P188" i="2"/>
  <c r="O188" i="2"/>
  <c r="N188" i="2"/>
  <c r="W187" i="2"/>
  <c r="X187" i="2" s="1"/>
  <c r="V187" i="2"/>
  <c r="U187" i="2"/>
  <c r="T187" i="2"/>
  <c r="S187" i="2"/>
  <c r="R187" i="2"/>
  <c r="Q187" i="2"/>
  <c r="P187" i="2"/>
  <c r="O187" i="2"/>
  <c r="N187" i="2"/>
  <c r="W186" i="2"/>
  <c r="V186" i="2"/>
  <c r="S186" i="2"/>
  <c r="R186" i="2"/>
  <c r="Q186" i="2"/>
  <c r="P186" i="2"/>
  <c r="O186" i="2"/>
  <c r="N186" i="2"/>
  <c r="W185" i="2"/>
  <c r="V185" i="2"/>
  <c r="U185" i="2"/>
  <c r="S185" i="2"/>
  <c r="R185" i="2"/>
  <c r="Q185" i="2"/>
  <c r="P185" i="2"/>
  <c r="O185" i="2"/>
  <c r="N185" i="2"/>
  <c r="W184" i="2"/>
  <c r="U184" i="2"/>
  <c r="T184" i="2"/>
  <c r="S184" i="2"/>
  <c r="R184" i="2"/>
  <c r="Q184" i="2"/>
  <c r="P184" i="2"/>
  <c r="O184" i="2"/>
  <c r="N184" i="2"/>
  <c r="W183" i="2"/>
  <c r="T183" i="2"/>
  <c r="S183" i="2"/>
  <c r="R183" i="2"/>
  <c r="Q183" i="2"/>
  <c r="P183" i="2"/>
  <c r="O183" i="2"/>
  <c r="N183" i="2"/>
  <c r="W182" i="2"/>
  <c r="U182" i="2"/>
  <c r="T182" i="2"/>
  <c r="S182" i="2"/>
  <c r="R182" i="2"/>
  <c r="Q182" i="2"/>
  <c r="P182" i="2"/>
  <c r="O182" i="2"/>
  <c r="N182" i="2"/>
  <c r="W181" i="2"/>
  <c r="V181" i="2"/>
  <c r="U181" i="2"/>
  <c r="S181" i="2"/>
  <c r="R181" i="2"/>
  <c r="Q181" i="2"/>
  <c r="P181" i="2"/>
  <c r="O181" i="2"/>
  <c r="N181" i="2"/>
  <c r="W180" i="2"/>
  <c r="U180" i="2"/>
  <c r="T180" i="2"/>
  <c r="S180" i="2"/>
  <c r="R180" i="2"/>
  <c r="Q180" i="2"/>
  <c r="P180" i="2"/>
  <c r="O180" i="2"/>
  <c r="N180" i="2"/>
  <c r="W179" i="2"/>
  <c r="S179" i="2"/>
  <c r="R179" i="2"/>
  <c r="Q179" i="2"/>
  <c r="P179" i="2"/>
  <c r="O179" i="2"/>
  <c r="N179" i="2"/>
  <c r="W178" i="2"/>
  <c r="S178" i="2"/>
  <c r="R178" i="2"/>
  <c r="Q178" i="2"/>
  <c r="P178" i="2"/>
  <c r="O178" i="2"/>
  <c r="N178" i="2"/>
  <c r="X177" i="2"/>
  <c r="W177" i="2"/>
  <c r="V177" i="2"/>
  <c r="T177" i="2"/>
  <c r="S177" i="2"/>
  <c r="U177" i="2" s="1"/>
  <c r="R177" i="2"/>
  <c r="Q177" i="2"/>
  <c r="P177" i="2"/>
  <c r="O177" i="2"/>
  <c r="N177" i="2"/>
  <c r="W176" i="2"/>
  <c r="V176" i="2"/>
  <c r="U176" i="2"/>
  <c r="S176" i="2"/>
  <c r="T176" i="2" s="1"/>
  <c r="X176" i="2" s="1"/>
  <c r="R176" i="2"/>
  <c r="Q176" i="2"/>
  <c r="P176" i="2"/>
  <c r="O176" i="2"/>
  <c r="N176" i="2"/>
  <c r="X175" i="2"/>
  <c r="W175" i="2"/>
  <c r="V175" i="2"/>
  <c r="U175" i="2"/>
  <c r="T175" i="2"/>
  <c r="S175" i="2"/>
  <c r="R175" i="2"/>
  <c r="Q175" i="2"/>
  <c r="P175" i="2"/>
  <c r="O175" i="2"/>
  <c r="N175" i="2"/>
  <c r="W174" i="2"/>
  <c r="T174" i="2"/>
  <c r="S174" i="2"/>
  <c r="V174" i="2" s="1"/>
  <c r="R174" i="2"/>
  <c r="Q174" i="2"/>
  <c r="P174" i="2"/>
  <c r="O174" i="2"/>
  <c r="N174" i="2"/>
  <c r="W173" i="2"/>
  <c r="V173" i="2"/>
  <c r="S173" i="2"/>
  <c r="R173" i="2"/>
  <c r="Q173" i="2"/>
  <c r="P173" i="2"/>
  <c r="O173" i="2"/>
  <c r="N173" i="2"/>
  <c r="W172" i="2"/>
  <c r="V172" i="2"/>
  <c r="U172" i="2"/>
  <c r="S172" i="2"/>
  <c r="R172" i="2"/>
  <c r="Q172" i="2"/>
  <c r="P172" i="2"/>
  <c r="O172" i="2"/>
  <c r="N172" i="2"/>
  <c r="W171" i="2"/>
  <c r="U171" i="2"/>
  <c r="T171" i="2"/>
  <c r="S171" i="2"/>
  <c r="R171" i="2"/>
  <c r="Q171" i="2"/>
  <c r="P171" i="2"/>
  <c r="O171" i="2"/>
  <c r="N171" i="2"/>
  <c r="W170" i="2"/>
  <c r="S170" i="2"/>
  <c r="R170" i="2"/>
  <c r="Q170" i="2"/>
  <c r="P170" i="2"/>
  <c r="O170" i="2"/>
  <c r="N170" i="2"/>
  <c r="W169" i="2"/>
  <c r="V169" i="2"/>
  <c r="S169" i="2"/>
  <c r="R169" i="2"/>
  <c r="Q169" i="2"/>
  <c r="P169" i="2"/>
  <c r="O169" i="2"/>
  <c r="N169" i="2"/>
  <c r="W168" i="2"/>
  <c r="U168" i="2"/>
  <c r="S168" i="2"/>
  <c r="R168" i="2"/>
  <c r="Q168" i="2"/>
  <c r="P168" i="2"/>
  <c r="O168" i="2"/>
  <c r="N168" i="2"/>
  <c r="W167" i="2"/>
  <c r="S167" i="2"/>
  <c r="R167" i="2"/>
  <c r="Q167" i="2"/>
  <c r="P167" i="2"/>
  <c r="O167" i="2"/>
  <c r="N167" i="2"/>
  <c r="W166" i="2"/>
  <c r="S166" i="2"/>
  <c r="R166" i="2"/>
  <c r="Q166" i="2"/>
  <c r="P166" i="2"/>
  <c r="O166" i="2"/>
  <c r="N166" i="2"/>
  <c r="W165" i="2"/>
  <c r="X165" i="2" s="1"/>
  <c r="V165" i="2"/>
  <c r="T165" i="2"/>
  <c r="S165" i="2"/>
  <c r="U165" i="2" s="1"/>
  <c r="R165" i="2"/>
  <c r="Q165" i="2"/>
  <c r="P165" i="2"/>
  <c r="O165" i="2"/>
  <c r="N165" i="2"/>
  <c r="X164" i="2"/>
  <c r="W164" i="2"/>
  <c r="V164" i="2"/>
  <c r="U164" i="2"/>
  <c r="S164" i="2"/>
  <c r="T164" i="2" s="1"/>
  <c r="R164" i="2"/>
  <c r="Q164" i="2"/>
  <c r="P164" i="2"/>
  <c r="O164" i="2"/>
  <c r="N164" i="2"/>
  <c r="W163" i="2"/>
  <c r="V163" i="2"/>
  <c r="U163" i="2"/>
  <c r="T163" i="2"/>
  <c r="X163" i="2" s="1"/>
  <c r="S163" i="2"/>
  <c r="R163" i="2"/>
  <c r="Q163" i="2"/>
  <c r="P163" i="2"/>
  <c r="O163" i="2"/>
  <c r="N163" i="2"/>
  <c r="X162" i="2"/>
  <c r="W162" i="2"/>
  <c r="V162" i="2"/>
  <c r="U162" i="2"/>
  <c r="T162" i="2"/>
  <c r="S162" i="2"/>
  <c r="R162" i="2"/>
  <c r="Q162" i="2"/>
  <c r="P162" i="2"/>
  <c r="O162" i="2"/>
  <c r="N162" i="2"/>
  <c r="W161" i="2"/>
  <c r="T161" i="2"/>
  <c r="S161" i="2"/>
  <c r="V161" i="2" s="1"/>
  <c r="R161" i="2"/>
  <c r="Q161" i="2"/>
  <c r="P161" i="2"/>
  <c r="O161" i="2"/>
  <c r="N161" i="2"/>
  <c r="W160" i="2"/>
  <c r="V160" i="2"/>
  <c r="S160" i="2"/>
  <c r="R160" i="2"/>
  <c r="Q160" i="2"/>
  <c r="P160" i="2"/>
  <c r="O160" i="2"/>
  <c r="N160" i="2"/>
  <c r="W159" i="2"/>
  <c r="V159" i="2"/>
  <c r="U159" i="2"/>
  <c r="S159" i="2"/>
  <c r="R159" i="2"/>
  <c r="Q159" i="2"/>
  <c r="P159" i="2"/>
  <c r="O159" i="2"/>
  <c r="N159" i="2"/>
  <c r="W158" i="2"/>
  <c r="S158" i="2"/>
  <c r="R158" i="2"/>
  <c r="Q158" i="2"/>
  <c r="P158" i="2"/>
  <c r="O158" i="2"/>
  <c r="N158" i="2"/>
  <c r="W157" i="2"/>
  <c r="S157" i="2"/>
  <c r="R157" i="2"/>
  <c r="Q157" i="2"/>
  <c r="P157" i="2"/>
  <c r="O157" i="2"/>
  <c r="N157" i="2"/>
  <c r="W156" i="2"/>
  <c r="U156" i="2"/>
  <c r="S156" i="2"/>
  <c r="R156" i="2"/>
  <c r="Q156" i="2"/>
  <c r="P156" i="2"/>
  <c r="O156" i="2"/>
  <c r="N156" i="2"/>
  <c r="W155" i="2"/>
  <c r="V155" i="2"/>
  <c r="X155" i="2" s="1"/>
  <c r="T155" i="2"/>
  <c r="S155" i="2"/>
  <c r="U155" i="2" s="1"/>
  <c r="R155" i="2"/>
  <c r="Q155" i="2"/>
  <c r="P155" i="2"/>
  <c r="O155" i="2"/>
  <c r="N155" i="2"/>
  <c r="W154" i="2"/>
  <c r="S154" i="2"/>
  <c r="R154" i="2"/>
  <c r="Q154" i="2"/>
  <c r="P154" i="2"/>
  <c r="O154" i="2"/>
  <c r="N154" i="2"/>
  <c r="W153" i="2"/>
  <c r="V153" i="2"/>
  <c r="T153" i="2"/>
  <c r="S153" i="2"/>
  <c r="U153" i="2" s="1"/>
  <c r="R153" i="2"/>
  <c r="Q153" i="2"/>
  <c r="P153" i="2"/>
  <c r="O153" i="2"/>
  <c r="N153" i="2"/>
  <c r="W152" i="2"/>
  <c r="S152" i="2"/>
  <c r="R152" i="2"/>
  <c r="Q152" i="2"/>
  <c r="P152" i="2"/>
  <c r="O152" i="2"/>
  <c r="N152" i="2"/>
  <c r="X151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S150" i="2"/>
  <c r="U150" i="2" s="1"/>
  <c r="R150" i="2"/>
  <c r="Q150" i="2"/>
  <c r="P150" i="2"/>
  <c r="O150" i="2"/>
  <c r="N150" i="2"/>
  <c r="W149" i="2"/>
  <c r="V149" i="2"/>
  <c r="U149" i="2"/>
  <c r="S149" i="2"/>
  <c r="T149" i="2" s="1"/>
  <c r="X149" i="2" s="1"/>
  <c r="R149" i="2"/>
  <c r="Q149" i="2"/>
  <c r="P149" i="2"/>
  <c r="O149" i="2"/>
  <c r="N149" i="2"/>
  <c r="W148" i="2"/>
  <c r="V148" i="2"/>
  <c r="X148" i="2" s="1"/>
  <c r="U148" i="2"/>
  <c r="T148" i="2"/>
  <c r="S148" i="2"/>
  <c r="R148" i="2"/>
  <c r="Q148" i="2"/>
  <c r="P148" i="2"/>
  <c r="O148" i="2"/>
  <c r="N148" i="2"/>
  <c r="W147" i="2"/>
  <c r="V147" i="2"/>
  <c r="U147" i="2"/>
  <c r="X147" i="2" s="1"/>
  <c r="T147" i="2"/>
  <c r="S147" i="2"/>
  <c r="R147" i="2"/>
  <c r="Q147" i="2"/>
  <c r="P147" i="2"/>
  <c r="O147" i="2"/>
  <c r="N147" i="2"/>
  <c r="X146" i="2"/>
  <c r="W146" i="2"/>
  <c r="V146" i="2"/>
  <c r="U146" i="2"/>
  <c r="T146" i="2"/>
  <c r="S146" i="2"/>
  <c r="R146" i="2"/>
  <c r="Q146" i="2"/>
  <c r="P146" i="2"/>
  <c r="O146" i="2"/>
  <c r="N146" i="2"/>
  <c r="W145" i="2"/>
  <c r="T145" i="2"/>
  <c r="S145" i="2"/>
  <c r="V145" i="2" s="1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U143" i="2"/>
  <c r="T143" i="2"/>
  <c r="S143" i="2"/>
  <c r="R143" i="2"/>
  <c r="Q143" i="2"/>
  <c r="P143" i="2"/>
  <c r="O143" i="2"/>
  <c r="N143" i="2"/>
  <c r="W142" i="2"/>
  <c r="S142" i="2"/>
  <c r="R142" i="2"/>
  <c r="Q142" i="2"/>
  <c r="P142" i="2"/>
  <c r="O142" i="2"/>
  <c r="N142" i="2"/>
  <c r="W141" i="2"/>
  <c r="S141" i="2"/>
  <c r="U141" i="2" s="1"/>
  <c r="R141" i="2"/>
  <c r="Q141" i="2"/>
  <c r="P141" i="2"/>
  <c r="O141" i="2"/>
  <c r="N141" i="2"/>
  <c r="X140" i="2"/>
  <c r="W140" i="2"/>
  <c r="V140" i="2"/>
  <c r="U140" i="2"/>
  <c r="S140" i="2"/>
  <c r="T140" i="2" s="1"/>
  <c r="R140" i="2"/>
  <c r="Q140" i="2"/>
  <c r="P140" i="2"/>
  <c r="O140" i="2"/>
  <c r="N140" i="2"/>
  <c r="W139" i="2"/>
  <c r="V139" i="2"/>
  <c r="U139" i="2"/>
  <c r="X139" i="2" s="1"/>
  <c r="T139" i="2"/>
  <c r="S139" i="2"/>
  <c r="R139" i="2"/>
  <c r="Q139" i="2"/>
  <c r="P139" i="2"/>
  <c r="O139" i="2"/>
  <c r="N139" i="2"/>
  <c r="X138" i="2"/>
  <c r="W138" i="2"/>
  <c r="V138" i="2"/>
  <c r="U138" i="2"/>
  <c r="T138" i="2"/>
  <c r="S138" i="2"/>
  <c r="R138" i="2"/>
  <c r="Q138" i="2"/>
  <c r="P138" i="2"/>
  <c r="O138" i="2"/>
  <c r="N138" i="2"/>
  <c r="W137" i="2"/>
  <c r="T137" i="2"/>
  <c r="S137" i="2"/>
  <c r="V137" i="2" s="1"/>
  <c r="R137" i="2"/>
  <c r="Q137" i="2"/>
  <c r="P137" i="2"/>
  <c r="O137" i="2"/>
  <c r="N137" i="2"/>
  <c r="W136" i="2"/>
  <c r="V136" i="2"/>
  <c r="S136" i="2"/>
  <c r="R136" i="2"/>
  <c r="Q136" i="2"/>
  <c r="P136" i="2"/>
  <c r="O136" i="2"/>
  <c r="N136" i="2"/>
  <c r="W135" i="2"/>
  <c r="V135" i="2"/>
  <c r="U135" i="2"/>
  <c r="S135" i="2"/>
  <c r="R135" i="2"/>
  <c r="Q135" i="2"/>
  <c r="P135" i="2"/>
  <c r="O135" i="2"/>
  <c r="N135" i="2"/>
  <c r="W134" i="2"/>
  <c r="U134" i="2"/>
  <c r="T134" i="2"/>
  <c r="S134" i="2"/>
  <c r="R134" i="2"/>
  <c r="Q134" i="2"/>
  <c r="P134" i="2"/>
  <c r="O134" i="2"/>
  <c r="N134" i="2"/>
  <c r="W133" i="2"/>
  <c r="S133" i="2"/>
  <c r="R133" i="2"/>
  <c r="Q133" i="2"/>
  <c r="P133" i="2"/>
  <c r="O133" i="2"/>
  <c r="N133" i="2"/>
  <c r="W132" i="2"/>
  <c r="U132" i="2"/>
  <c r="T132" i="2"/>
  <c r="S132" i="2"/>
  <c r="R132" i="2"/>
  <c r="Q132" i="2"/>
  <c r="P132" i="2"/>
  <c r="O132" i="2"/>
  <c r="N132" i="2"/>
  <c r="W131" i="2"/>
  <c r="V131" i="2"/>
  <c r="S131" i="2"/>
  <c r="U131" i="2" s="1"/>
  <c r="R131" i="2"/>
  <c r="Q131" i="2"/>
  <c r="P131" i="2"/>
  <c r="O131" i="2"/>
  <c r="N131" i="2"/>
  <c r="X130" i="2"/>
  <c r="W130" i="2"/>
  <c r="U130" i="2"/>
  <c r="T130" i="2"/>
  <c r="S130" i="2"/>
  <c r="V130" i="2" s="1"/>
  <c r="R130" i="2"/>
  <c r="Q130" i="2"/>
  <c r="P130" i="2"/>
  <c r="O130" i="2"/>
  <c r="N130" i="2"/>
  <c r="W129" i="2"/>
  <c r="V129" i="2"/>
  <c r="T129" i="2"/>
  <c r="X129" i="2" s="1"/>
  <c r="S129" i="2"/>
  <c r="U129" i="2" s="1"/>
  <c r="R129" i="2"/>
  <c r="Q129" i="2"/>
  <c r="P129" i="2"/>
  <c r="O129" i="2"/>
  <c r="N129" i="2"/>
  <c r="W128" i="2"/>
  <c r="S128" i="2"/>
  <c r="T128" i="2" s="1"/>
  <c r="R128" i="2"/>
  <c r="Q128" i="2"/>
  <c r="P128" i="2"/>
  <c r="O128" i="2"/>
  <c r="N128" i="2"/>
  <c r="W127" i="2"/>
  <c r="V127" i="2"/>
  <c r="U127" i="2"/>
  <c r="T127" i="2"/>
  <c r="X127" i="2" s="1"/>
  <c r="S127" i="2"/>
  <c r="R127" i="2"/>
  <c r="Q127" i="2"/>
  <c r="P127" i="2"/>
  <c r="O127" i="2"/>
  <c r="N127" i="2"/>
  <c r="W126" i="2"/>
  <c r="U126" i="2"/>
  <c r="T126" i="2"/>
  <c r="S126" i="2"/>
  <c r="R126" i="2"/>
  <c r="Q126" i="2"/>
  <c r="P126" i="2"/>
  <c r="O126" i="2"/>
  <c r="N126" i="2"/>
  <c r="W125" i="2"/>
  <c r="T125" i="2"/>
  <c r="S125" i="2"/>
  <c r="R125" i="2"/>
  <c r="Q125" i="2"/>
  <c r="P125" i="2"/>
  <c r="O125" i="2"/>
  <c r="N125" i="2"/>
  <c r="W124" i="2"/>
  <c r="S124" i="2"/>
  <c r="R124" i="2"/>
  <c r="Q124" i="2"/>
  <c r="P124" i="2"/>
  <c r="O124" i="2"/>
  <c r="N124" i="2"/>
  <c r="W123" i="2"/>
  <c r="U123" i="2"/>
  <c r="T123" i="2"/>
  <c r="S123" i="2"/>
  <c r="V123" i="2" s="1"/>
  <c r="X123" i="2" s="1"/>
  <c r="R123" i="2"/>
  <c r="Q123" i="2"/>
  <c r="P123" i="2"/>
  <c r="O123" i="2"/>
  <c r="N123" i="2"/>
  <c r="W122" i="2"/>
  <c r="V122" i="2"/>
  <c r="S122" i="2"/>
  <c r="U122" i="2" s="1"/>
  <c r="R122" i="2"/>
  <c r="Q122" i="2"/>
  <c r="P122" i="2"/>
  <c r="O122" i="2"/>
  <c r="N122" i="2"/>
  <c r="W121" i="2"/>
  <c r="V121" i="2"/>
  <c r="U121" i="2"/>
  <c r="S121" i="2"/>
  <c r="T121" i="2" s="1"/>
  <c r="X121" i="2" s="1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X119" i="2"/>
  <c r="W119" i="2"/>
  <c r="V119" i="2"/>
  <c r="U119" i="2"/>
  <c r="T119" i="2"/>
  <c r="S119" i="2"/>
  <c r="R119" i="2"/>
  <c r="Q119" i="2"/>
  <c r="P119" i="2"/>
  <c r="O119" i="2"/>
  <c r="N119" i="2"/>
  <c r="W118" i="2"/>
  <c r="S118" i="2"/>
  <c r="V118" i="2" s="1"/>
  <c r="R118" i="2"/>
  <c r="Q118" i="2"/>
  <c r="P118" i="2"/>
  <c r="O118" i="2"/>
  <c r="N118" i="2"/>
  <c r="W117" i="2"/>
  <c r="V117" i="2"/>
  <c r="T117" i="2"/>
  <c r="S117" i="2"/>
  <c r="U117" i="2" s="1"/>
  <c r="R117" i="2"/>
  <c r="Q117" i="2"/>
  <c r="P117" i="2"/>
  <c r="O117" i="2"/>
  <c r="N117" i="2"/>
  <c r="W116" i="2"/>
  <c r="S116" i="2"/>
  <c r="R116" i="2"/>
  <c r="Q116" i="2"/>
  <c r="P116" i="2"/>
  <c r="O116" i="2"/>
  <c r="N116" i="2"/>
  <c r="W115" i="2"/>
  <c r="U115" i="2"/>
  <c r="T115" i="2"/>
  <c r="S115" i="2"/>
  <c r="V115" i="2" s="1"/>
  <c r="X115" i="2" s="1"/>
  <c r="R115" i="2"/>
  <c r="Q115" i="2"/>
  <c r="P115" i="2"/>
  <c r="O115" i="2"/>
  <c r="N115" i="2"/>
  <c r="W114" i="2"/>
  <c r="V114" i="2"/>
  <c r="S114" i="2"/>
  <c r="U114" i="2" s="1"/>
  <c r="R114" i="2"/>
  <c r="Q114" i="2"/>
  <c r="P114" i="2"/>
  <c r="O114" i="2"/>
  <c r="N114" i="2"/>
  <c r="W113" i="2"/>
  <c r="V113" i="2"/>
  <c r="U113" i="2"/>
  <c r="S113" i="2"/>
  <c r="T113" i="2" s="1"/>
  <c r="X113" i="2" s="1"/>
  <c r="R113" i="2"/>
  <c r="Q113" i="2"/>
  <c r="P113" i="2"/>
  <c r="O113" i="2"/>
  <c r="N113" i="2"/>
  <c r="W112" i="2"/>
  <c r="V112" i="2"/>
  <c r="X112" i="2" s="1"/>
  <c r="U112" i="2"/>
  <c r="T112" i="2"/>
  <c r="S112" i="2"/>
  <c r="R112" i="2"/>
  <c r="Q112" i="2"/>
  <c r="P112" i="2"/>
  <c r="O112" i="2"/>
  <c r="N112" i="2"/>
  <c r="W111" i="2"/>
  <c r="V111" i="2"/>
  <c r="U111" i="2"/>
  <c r="X111" i="2" s="1"/>
  <c r="T111" i="2"/>
  <c r="S111" i="2"/>
  <c r="R111" i="2"/>
  <c r="Q111" i="2"/>
  <c r="P111" i="2"/>
  <c r="O111" i="2"/>
  <c r="N111" i="2"/>
  <c r="X110" i="2"/>
  <c r="W110" i="2"/>
  <c r="V110" i="2"/>
  <c r="U110" i="2"/>
  <c r="T110" i="2"/>
  <c r="S110" i="2"/>
  <c r="R110" i="2"/>
  <c r="Q110" i="2"/>
  <c r="P110" i="2"/>
  <c r="O110" i="2"/>
  <c r="N110" i="2"/>
  <c r="W109" i="2"/>
  <c r="T109" i="2"/>
  <c r="S109" i="2"/>
  <c r="V109" i="2" s="1"/>
  <c r="R109" i="2"/>
  <c r="Q109" i="2"/>
  <c r="P109" i="2"/>
  <c r="O109" i="2"/>
  <c r="N109" i="2"/>
  <c r="W108" i="2"/>
  <c r="V108" i="2"/>
  <c r="S108" i="2"/>
  <c r="R108" i="2"/>
  <c r="Q108" i="2"/>
  <c r="P108" i="2"/>
  <c r="O108" i="2"/>
  <c r="N108" i="2"/>
  <c r="W107" i="2"/>
  <c r="V107" i="2"/>
  <c r="U107" i="2"/>
  <c r="T107" i="2"/>
  <c r="S107" i="2"/>
  <c r="X107" i="2" s="1"/>
  <c r="R107" i="2"/>
  <c r="Q107" i="2"/>
  <c r="P107" i="2"/>
  <c r="O107" i="2"/>
  <c r="N107" i="2"/>
  <c r="W106" i="2"/>
  <c r="U106" i="2"/>
  <c r="T106" i="2"/>
  <c r="S106" i="2"/>
  <c r="R106" i="2"/>
  <c r="Q106" i="2"/>
  <c r="P106" i="2"/>
  <c r="O106" i="2"/>
  <c r="N106" i="2"/>
  <c r="W105" i="2"/>
  <c r="T105" i="2"/>
  <c r="S105" i="2"/>
  <c r="R105" i="2"/>
  <c r="Q105" i="2"/>
  <c r="P105" i="2"/>
  <c r="O105" i="2"/>
  <c r="N105" i="2"/>
  <c r="W104" i="2"/>
  <c r="S104" i="2"/>
  <c r="R104" i="2"/>
  <c r="Q104" i="2"/>
  <c r="P104" i="2"/>
  <c r="O104" i="2"/>
  <c r="N104" i="2"/>
  <c r="W103" i="2"/>
  <c r="U103" i="2"/>
  <c r="T103" i="2"/>
  <c r="S103" i="2"/>
  <c r="V103" i="2" s="1"/>
  <c r="X103" i="2" s="1"/>
  <c r="R103" i="2"/>
  <c r="Q103" i="2"/>
  <c r="P103" i="2"/>
  <c r="O103" i="2"/>
  <c r="N103" i="2"/>
  <c r="W102" i="2"/>
  <c r="V102" i="2"/>
  <c r="S102" i="2"/>
  <c r="U102" i="2" s="1"/>
  <c r="R102" i="2"/>
  <c r="Q102" i="2"/>
  <c r="P102" i="2"/>
  <c r="O102" i="2"/>
  <c r="N102" i="2"/>
  <c r="W101" i="2"/>
  <c r="V101" i="2"/>
  <c r="U101" i="2"/>
  <c r="S101" i="2"/>
  <c r="T101" i="2" s="1"/>
  <c r="X101" i="2" s="1"/>
  <c r="R101" i="2"/>
  <c r="Q101" i="2"/>
  <c r="P101" i="2"/>
  <c r="O101" i="2"/>
  <c r="N101" i="2"/>
  <c r="W100" i="2"/>
  <c r="V100" i="2"/>
  <c r="X100" i="2" s="1"/>
  <c r="U100" i="2"/>
  <c r="T100" i="2"/>
  <c r="S100" i="2"/>
  <c r="R100" i="2"/>
  <c r="Q100" i="2"/>
  <c r="P100" i="2"/>
  <c r="O100" i="2"/>
  <c r="N100" i="2"/>
  <c r="W99" i="2"/>
  <c r="V99" i="2"/>
  <c r="U99" i="2"/>
  <c r="X99" i="2" s="1"/>
  <c r="T99" i="2"/>
  <c r="S99" i="2"/>
  <c r="R99" i="2"/>
  <c r="Q99" i="2"/>
  <c r="P99" i="2"/>
  <c r="O99" i="2"/>
  <c r="N99" i="2"/>
  <c r="X98" i="2"/>
  <c r="W98" i="2"/>
  <c r="V98" i="2"/>
  <c r="U98" i="2"/>
  <c r="T98" i="2"/>
  <c r="S98" i="2"/>
  <c r="R98" i="2"/>
  <c r="Q98" i="2"/>
  <c r="P98" i="2"/>
  <c r="O98" i="2"/>
  <c r="N98" i="2"/>
  <c r="W97" i="2"/>
  <c r="T97" i="2"/>
  <c r="S97" i="2"/>
  <c r="V97" i="2" s="1"/>
  <c r="R97" i="2"/>
  <c r="Q97" i="2"/>
  <c r="P97" i="2"/>
  <c r="O97" i="2"/>
  <c r="N97" i="2"/>
  <c r="W96" i="2"/>
  <c r="V96" i="2"/>
  <c r="S96" i="2"/>
  <c r="R96" i="2"/>
  <c r="Q96" i="2"/>
  <c r="P96" i="2"/>
  <c r="O96" i="2"/>
  <c r="N96" i="2"/>
  <c r="W95" i="2"/>
  <c r="V95" i="2"/>
  <c r="U95" i="2"/>
  <c r="S95" i="2"/>
  <c r="R95" i="2"/>
  <c r="Q95" i="2"/>
  <c r="P95" i="2"/>
  <c r="O95" i="2"/>
  <c r="N95" i="2"/>
  <c r="W94" i="2"/>
  <c r="U94" i="2"/>
  <c r="T94" i="2"/>
  <c r="S94" i="2"/>
  <c r="R94" i="2"/>
  <c r="Q94" i="2"/>
  <c r="P94" i="2"/>
  <c r="O94" i="2"/>
  <c r="N94" i="2"/>
  <c r="W93" i="2"/>
  <c r="S93" i="2"/>
  <c r="R93" i="2"/>
  <c r="Q93" i="2"/>
  <c r="P93" i="2"/>
  <c r="O93" i="2"/>
  <c r="N93" i="2"/>
  <c r="W92" i="2"/>
  <c r="S92" i="2"/>
  <c r="R92" i="2"/>
  <c r="Q92" i="2"/>
  <c r="P92" i="2"/>
  <c r="O92" i="2"/>
  <c r="N92" i="2"/>
  <c r="W91" i="2"/>
  <c r="U91" i="2"/>
  <c r="T91" i="2"/>
  <c r="S91" i="2"/>
  <c r="V91" i="2" s="1"/>
  <c r="X91" i="2" s="1"/>
  <c r="R91" i="2"/>
  <c r="Q91" i="2"/>
  <c r="P91" i="2"/>
  <c r="O91" i="2"/>
  <c r="N91" i="2"/>
  <c r="W90" i="2"/>
  <c r="V90" i="2"/>
  <c r="S90" i="2"/>
  <c r="U90" i="2" s="1"/>
  <c r="R90" i="2"/>
  <c r="Q90" i="2"/>
  <c r="P90" i="2"/>
  <c r="O90" i="2"/>
  <c r="N90" i="2"/>
  <c r="W89" i="2"/>
  <c r="V89" i="2"/>
  <c r="U89" i="2"/>
  <c r="S89" i="2"/>
  <c r="T89" i="2" s="1"/>
  <c r="X89" i="2" s="1"/>
  <c r="R89" i="2"/>
  <c r="Q89" i="2"/>
  <c r="P89" i="2"/>
  <c r="O89" i="2"/>
  <c r="N89" i="2"/>
  <c r="W88" i="2"/>
  <c r="V88" i="2"/>
  <c r="X88" i="2" s="1"/>
  <c r="U88" i="2"/>
  <c r="T88" i="2"/>
  <c r="S88" i="2"/>
  <c r="R88" i="2"/>
  <c r="Q88" i="2"/>
  <c r="P88" i="2"/>
  <c r="O88" i="2"/>
  <c r="N88" i="2"/>
  <c r="W87" i="2"/>
  <c r="V87" i="2"/>
  <c r="U87" i="2"/>
  <c r="X87" i="2" s="1"/>
  <c r="T87" i="2"/>
  <c r="S87" i="2"/>
  <c r="R87" i="2"/>
  <c r="Q87" i="2"/>
  <c r="P87" i="2"/>
  <c r="O87" i="2"/>
  <c r="N87" i="2"/>
  <c r="X86" i="2"/>
  <c r="W86" i="2"/>
  <c r="V86" i="2"/>
  <c r="U86" i="2"/>
  <c r="T86" i="2"/>
  <c r="S86" i="2"/>
  <c r="R86" i="2"/>
  <c r="Q86" i="2"/>
  <c r="P86" i="2"/>
  <c r="O86" i="2"/>
  <c r="N86" i="2"/>
  <c r="W85" i="2"/>
  <c r="T85" i="2"/>
  <c r="S85" i="2"/>
  <c r="V85" i="2" s="1"/>
  <c r="R85" i="2"/>
  <c r="Q85" i="2"/>
  <c r="P85" i="2"/>
  <c r="O85" i="2"/>
  <c r="N85" i="2"/>
  <c r="W84" i="2"/>
  <c r="V84" i="2"/>
  <c r="S84" i="2"/>
  <c r="R84" i="2"/>
  <c r="Q84" i="2"/>
  <c r="P84" i="2"/>
  <c r="O84" i="2"/>
  <c r="N84" i="2"/>
  <c r="W83" i="2"/>
  <c r="V83" i="2"/>
  <c r="U83" i="2"/>
  <c r="T83" i="2"/>
  <c r="S83" i="2"/>
  <c r="X83" i="2" s="1"/>
  <c r="R83" i="2"/>
  <c r="Q83" i="2"/>
  <c r="P83" i="2"/>
  <c r="O83" i="2"/>
  <c r="N83" i="2"/>
  <c r="W82" i="2"/>
  <c r="U82" i="2"/>
  <c r="T82" i="2"/>
  <c r="S82" i="2"/>
  <c r="R82" i="2"/>
  <c r="Q82" i="2"/>
  <c r="P82" i="2"/>
  <c r="O82" i="2"/>
  <c r="N82" i="2"/>
  <c r="W81" i="2"/>
  <c r="S81" i="2"/>
  <c r="R81" i="2"/>
  <c r="Q81" i="2"/>
  <c r="P81" i="2"/>
  <c r="O81" i="2"/>
  <c r="N81" i="2"/>
  <c r="W80" i="2"/>
  <c r="S80" i="2"/>
  <c r="R80" i="2"/>
  <c r="Q80" i="2"/>
  <c r="P80" i="2"/>
  <c r="O80" i="2"/>
  <c r="N80" i="2"/>
  <c r="W79" i="2"/>
  <c r="U79" i="2"/>
  <c r="T79" i="2"/>
  <c r="S79" i="2"/>
  <c r="V79" i="2" s="1"/>
  <c r="X79" i="2" s="1"/>
  <c r="R79" i="2"/>
  <c r="Q79" i="2"/>
  <c r="P79" i="2"/>
  <c r="O79" i="2"/>
  <c r="N79" i="2"/>
  <c r="W78" i="2"/>
  <c r="V78" i="2"/>
  <c r="T78" i="2"/>
  <c r="S78" i="2"/>
  <c r="U78" i="2" s="1"/>
  <c r="X78" i="2" s="1"/>
  <c r="R78" i="2"/>
  <c r="Q78" i="2"/>
  <c r="P78" i="2"/>
  <c r="O78" i="2"/>
  <c r="N78" i="2"/>
  <c r="W77" i="2"/>
  <c r="V77" i="2"/>
  <c r="U77" i="2"/>
  <c r="S77" i="2"/>
  <c r="T77" i="2" s="1"/>
  <c r="X77" i="2" s="1"/>
  <c r="R77" i="2"/>
  <c r="Q77" i="2"/>
  <c r="P77" i="2"/>
  <c r="O77" i="2"/>
  <c r="N77" i="2"/>
  <c r="W76" i="2"/>
  <c r="V76" i="2"/>
  <c r="X76" i="2" s="1"/>
  <c r="U76" i="2"/>
  <c r="T76" i="2"/>
  <c r="S76" i="2"/>
  <c r="R76" i="2"/>
  <c r="Q76" i="2"/>
  <c r="P76" i="2"/>
  <c r="O76" i="2"/>
  <c r="N76" i="2"/>
  <c r="W75" i="2"/>
  <c r="V75" i="2"/>
  <c r="U75" i="2"/>
  <c r="X75" i="2" s="1"/>
  <c r="T75" i="2"/>
  <c r="S75" i="2"/>
  <c r="R75" i="2"/>
  <c r="Q75" i="2"/>
  <c r="P75" i="2"/>
  <c r="O75" i="2"/>
  <c r="N75" i="2"/>
  <c r="X74" i="2"/>
  <c r="W74" i="2"/>
  <c r="V74" i="2"/>
  <c r="U74" i="2"/>
  <c r="T74" i="2"/>
  <c r="S74" i="2"/>
  <c r="R74" i="2"/>
  <c r="Q74" i="2"/>
  <c r="P74" i="2"/>
  <c r="O74" i="2"/>
  <c r="N74" i="2"/>
  <c r="W73" i="2"/>
  <c r="T73" i="2"/>
  <c r="S73" i="2"/>
  <c r="V73" i="2" s="1"/>
  <c r="R73" i="2"/>
  <c r="Q73" i="2"/>
  <c r="P73" i="2"/>
  <c r="O73" i="2"/>
  <c r="N73" i="2"/>
  <c r="W72" i="2"/>
  <c r="V72" i="2"/>
  <c r="S72" i="2"/>
  <c r="R72" i="2"/>
  <c r="Q72" i="2"/>
  <c r="P72" i="2"/>
  <c r="O72" i="2"/>
  <c r="N72" i="2"/>
  <c r="W71" i="2"/>
  <c r="V71" i="2"/>
  <c r="U71" i="2"/>
  <c r="T71" i="2"/>
  <c r="S71" i="2"/>
  <c r="X71" i="2" s="1"/>
  <c r="R71" i="2"/>
  <c r="Q71" i="2"/>
  <c r="P71" i="2"/>
  <c r="O71" i="2"/>
  <c r="N71" i="2"/>
  <c r="W70" i="2"/>
  <c r="U70" i="2"/>
  <c r="T70" i="2"/>
  <c r="S70" i="2"/>
  <c r="R70" i="2"/>
  <c r="Q70" i="2"/>
  <c r="P70" i="2"/>
  <c r="O70" i="2"/>
  <c r="N70" i="2"/>
  <c r="W69" i="2"/>
  <c r="T69" i="2"/>
  <c r="S69" i="2"/>
  <c r="R69" i="2"/>
  <c r="Q69" i="2"/>
  <c r="P69" i="2"/>
  <c r="O69" i="2"/>
  <c r="N69" i="2"/>
  <c r="W68" i="2"/>
  <c r="S68" i="2"/>
  <c r="R68" i="2"/>
  <c r="Q68" i="2"/>
  <c r="P68" i="2"/>
  <c r="O68" i="2"/>
  <c r="N68" i="2"/>
  <c r="W67" i="2"/>
  <c r="U67" i="2"/>
  <c r="T67" i="2"/>
  <c r="S67" i="2"/>
  <c r="V67" i="2" s="1"/>
  <c r="X67" i="2" s="1"/>
  <c r="R67" i="2"/>
  <c r="Q67" i="2"/>
  <c r="P67" i="2"/>
  <c r="O67" i="2"/>
  <c r="N67" i="2"/>
  <c r="W66" i="2"/>
  <c r="V66" i="2"/>
  <c r="S66" i="2"/>
  <c r="U66" i="2" s="1"/>
  <c r="R66" i="2"/>
  <c r="Q66" i="2"/>
  <c r="P66" i="2"/>
  <c r="O66" i="2"/>
  <c r="N66" i="2"/>
  <c r="X65" i="2"/>
  <c r="W65" i="2"/>
  <c r="V65" i="2"/>
  <c r="U65" i="2"/>
  <c r="S65" i="2"/>
  <c r="T65" i="2" s="1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X62" i="2" s="1"/>
  <c r="T62" i="2"/>
  <c r="S62" i="2"/>
  <c r="R62" i="2"/>
  <c r="Q62" i="2"/>
  <c r="P62" i="2"/>
  <c r="O62" i="2"/>
  <c r="N62" i="2"/>
  <c r="W61" i="2"/>
  <c r="T61" i="2"/>
  <c r="S61" i="2"/>
  <c r="V61" i="2" s="1"/>
  <c r="R61" i="2"/>
  <c r="Q61" i="2"/>
  <c r="P61" i="2"/>
  <c r="O61" i="2"/>
  <c r="N61" i="2"/>
  <c r="W60" i="2"/>
  <c r="S60" i="2"/>
  <c r="R60" i="2"/>
  <c r="Q60" i="2"/>
  <c r="P60" i="2"/>
  <c r="O60" i="2"/>
  <c r="N60" i="2"/>
  <c r="W59" i="2"/>
  <c r="V59" i="2"/>
  <c r="U59" i="2"/>
  <c r="T59" i="2"/>
  <c r="S59" i="2"/>
  <c r="X59" i="2" s="1"/>
  <c r="R59" i="2"/>
  <c r="Q59" i="2"/>
  <c r="P59" i="2"/>
  <c r="O59" i="2"/>
  <c r="N59" i="2"/>
  <c r="W58" i="2"/>
  <c r="U58" i="2"/>
  <c r="T58" i="2"/>
  <c r="S58" i="2"/>
  <c r="R58" i="2"/>
  <c r="Q58" i="2"/>
  <c r="P58" i="2"/>
  <c r="O58" i="2"/>
  <c r="N58" i="2"/>
  <c r="W57" i="2"/>
  <c r="T57" i="2"/>
  <c r="S57" i="2"/>
  <c r="R57" i="2"/>
  <c r="Q57" i="2"/>
  <c r="P57" i="2"/>
  <c r="O57" i="2"/>
  <c r="N57" i="2"/>
  <c r="W56" i="2"/>
  <c r="S56" i="2"/>
  <c r="R56" i="2"/>
  <c r="Q56" i="2"/>
  <c r="P56" i="2"/>
  <c r="O56" i="2"/>
  <c r="N56" i="2"/>
  <c r="W55" i="2"/>
  <c r="U55" i="2"/>
  <c r="T55" i="2"/>
  <c r="S55" i="2"/>
  <c r="V55" i="2" s="1"/>
  <c r="X55" i="2" s="1"/>
  <c r="R55" i="2"/>
  <c r="Q55" i="2"/>
  <c r="P55" i="2"/>
  <c r="O55" i="2"/>
  <c r="N55" i="2"/>
  <c r="W54" i="2"/>
  <c r="V54" i="2"/>
  <c r="S54" i="2"/>
  <c r="U54" i="2" s="1"/>
  <c r="R54" i="2"/>
  <c r="Q54" i="2"/>
  <c r="P54" i="2"/>
  <c r="O54" i="2"/>
  <c r="N54" i="2"/>
  <c r="X53" i="2"/>
  <c r="W53" i="2"/>
  <c r="V53" i="2"/>
  <c r="U53" i="2"/>
  <c r="S53" i="2"/>
  <c r="T53" i="2" s="1"/>
  <c r="R53" i="2"/>
  <c r="Q53" i="2"/>
  <c r="P53" i="2"/>
  <c r="O53" i="2"/>
  <c r="N53" i="2"/>
  <c r="W52" i="2"/>
  <c r="V52" i="2"/>
  <c r="X52" i="2" s="1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X50" i="2"/>
  <c r="W50" i="2"/>
  <c r="V50" i="2"/>
  <c r="U50" i="2"/>
  <c r="T50" i="2"/>
  <c r="S50" i="2"/>
  <c r="R50" i="2"/>
  <c r="Q50" i="2"/>
  <c r="P50" i="2"/>
  <c r="O50" i="2"/>
  <c r="N50" i="2"/>
  <c r="W49" i="2"/>
  <c r="T49" i="2"/>
  <c r="S49" i="2"/>
  <c r="V49" i="2" s="1"/>
  <c r="R49" i="2"/>
  <c r="Q49" i="2"/>
  <c r="P49" i="2"/>
  <c r="O49" i="2"/>
  <c r="N49" i="2"/>
  <c r="W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U46" i="2"/>
  <c r="T46" i="2"/>
  <c r="S46" i="2"/>
  <c r="R46" i="2"/>
  <c r="Q46" i="2"/>
  <c r="P46" i="2"/>
  <c r="O46" i="2"/>
  <c r="N46" i="2"/>
  <c r="W45" i="2"/>
  <c r="T45" i="2"/>
  <c r="S45" i="2"/>
  <c r="R45" i="2"/>
  <c r="Q45" i="2"/>
  <c r="P45" i="2"/>
  <c r="O45" i="2"/>
  <c r="N45" i="2"/>
  <c r="W44" i="2"/>
  <c r="S44" i="2"/>
  <c r="R44" i="2"/>
  <c r="Q44" i="2"/>
  <c r="P44" i="2"/>
  <c r="O44" i="2"/>
  <c r="N44" i="2"/>
  <c r="W43" i="2"/>
  <c r="U43" i="2"/>
  <c r="T43" i="2"/>
  <c r="S43" i="2"/>
  <c r="V43" i="2" s="1"/>
  <c r="X43" i="2" s="1"/>
  <c r="R43" i="2"/>
  <c r="Q43" i="2"/>
  <c r="P43" i="2"/>
  <c r="O43" i="2"/>
  <c r="N43" i="2"/>
  <c r="W42" i="2"/>
  <c r="V42" i="2"/>
  <c r="T42" i="2"/>
  <c r="S42" i="2"/>
  <c r="U42" i="2" s="1"/>
  <c r="X42" i="2" s="1"/>
  <c r="R42" i="2"/>
  <c r="Q42" i="2"/>
  <c r="P42" i="2"/>
  <c r="O42" i="2"/>
  <c r="N42" i="2"/>
  <c r="W41" i="2"/>
  <c r="V41" i="2"/>
  <c r="U41" i="2"/>
  <c r="S41" i="2"/>
  <c r="T41" i="2" s="1"/>
  <c r="X41" i="2" s="1"/>
  <c r="R41" i="2"/>
  <c r="Q41" i="2"/>
  <c r="P41" i="2"/>
  <c r="O41" i="2"/>
  <c r="N41" i="2"/>
  <c r="W40" i="2"/>
  <c r="V40" i="2"/>
  <c r="X40" i="2" s="1"/>
  <c r="U40" i="2"/>
  <c r="T40" i="2"/>
  <c r="S40" i="2"/>
  <c r="R40" i="2"/>
  <c r="Q40" i="2"/>
  <c r="P40" i="2"/>
  <c r="O40" i="2"/>
  <c r="N40" i="2"/>
  <c r="W39" i="2"/>
  <c r="V39" i="2"/>
  <c r="U39" i="2"/>
  <c r="X39" i="2" s="1"/>
  <c r="T39" i="2"/>
  <c r="S39" i="2"/>
  <c r="R39" i="2"/>
  <c r="Q39" i="2"/>
  <c r="P39" i="2"/>
  <c r="O39" i="2"/>
  <c r="N39" i="2"/>
  <c r="W38" i="2"/>
  <c r="V38" i="2"/>
  <c r="U38" i="2"/>
  <c r="X38" i="2" s="1"/>
  <c r="T38" i="2"/>
  <c r="S38" i="2"/>
  <c r="R38" i="2"/>
  <c r="Q38" i="2"/>
  <c r="P38" i="2"/>
  <c r="O38" i="2"/>
  <c r="N38" i="2"/>
  <c r="W37" i="2"/>
  <c r="T37" i="2"/>
  <c r="S37" i="2"/>
  <c r="V37" i="2" s="1"/>
  <c r="R37" i="2"/>
  <c r="Q37" i="2"/>
  <c r="P37" i="2"/>
  <c r="O37" i="2"/>
  <c r="N37" i="2"/>
  <c r="W36" i="2"/>
  <c r="V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U34" i="2"/>
  <c r="T34" i="2"/>
  <c r="S34" i="2"/>
  <c r="R34" i="2"/>
  <c r="Q34" i="2"/>
  <c r="P34" i="2"/>
  <c r="O34" i="2"/>
  <c r="N34" i="2"/>
  <c r="W33" i="2"/>
  <c r="T33" i="2"/>
  <c r="S33" i="2"/>
  <c r="R33" i="2"/>
  <c r="Q33" i="2"/>
  <c r="P33" i="2"/>
  <c r="O33" i="2"/>
  <c r="N33" i="2"/>
  <c r="W32" i="2"/>
  <c r="S32" i="2"/>
  <c r="R32" i="2"/>
  <c r="Q32" i="2"/>
  <c r="P32" i="2"/>
  <c r="O32" i="2"/>
  <c r="N32" i="2"/>
  <c r="W31" i="2"/>
  <c r="U31" i="2"/>
  <c r="T31" i="2"/>
  <c r="S31" i="2"/>
  <c r="V31" i="2" s="1"/>
  <c r="X31" i="2" s="1"/>
  <c r="R31" i="2"/>
  <c r="Q31" i="2"/>
  <c r="P31" i="2"/>
  <c r="O31" i="2"/>
  <c r="N31" i="2"/>
  <c r="W30" i="2"/>
  <c r="V30" i="2"/>
  <c r="T30" i="2"/>
  <c r="S30" i="2"/>
  <c r="U30" i="2" s="1"/>
  <c r="X30" i="2" s="1"/>
  <c r="R30" i="2"/>
  <c r="Q30" i="2"/>
  <c r="P30" i="2"/>
  <c r="O30" i="2"/>
  <c r="N30" i="2"/>
  <c r="X29" i="2"/>
  <c r="W29" i="2"/>
  <c r="V29" i="2"/>
  <c r="U29" i="2"/>
  <c r="S29" i="2"/>
  <c r="T29" i="2" s="1"/>
  <c r="R29" i="2"/>
  <c r="Q29" i="2"/>
  <c r="P29" i="2"/>
  <c r="O29" i="2"/>
  <c r="N29" i="2"/>
  <c r="W28" i="2"/>
  <c r="V28" i="2"/>
  <c r="X28" i="2" s="1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X26" i="2" s="1"/>
  <c r="T26" i="2"/>
  <c r="S26" i="2"/>
  <c r="R26" i="2"/>
  <c r="Q26" i="2"/>
  <c r="P26" i="2"/>
  <c r="O26" i="2"/>
  <c r="N26" i="2"/>
  <c r="W25" i="2"/>
  <c r="T25" i="2"/>
  <c r="S25" i="2"/>
  <c r="V25" i="2" s="1"/>
  <c r="R25" i="2"/>
  <c r="Q25" i="2"/>
  <c r="P25" i="2"/>
  <c r="O25" i="2"/>
  <c r="N25" i="2"/>
  <c r="W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U22" i="2"/>
  <c r="T22" i="2"/>
  <c r="S22" i="2"/>
  <c r="R22" i="2"/>
  <c r="Q22" i="2"/>
  <c r="P22" i="2"/>
  <c r="O22" i="2"/>
  <c r="N22" i="2"/>
  <c r="W21" i="2"/>
  <c r="S21" i="2"/>
  <c r="T21" i="2" s="1"/>
  <c r="R21" i="2"/>
  <c r="Q21" i="2"/>
  <c r="P21" i="2"/>
  <c r="O21" i="2"/>
  <c r="N21" i="2"/>
  <c r="W20" i="2"/>
  <c r="S20" i="2"/>
  <c r="R20" i="2"/>
  <c r="Q20" i="2"/>
  <c r="P20" i="2"/>
  <c r="O20" i="2"/>
  <c r="N20" i="2"/>
  <c r="W19" i="2"/>
  <c r="U19" i="2"/>
  <c r="T19" i="2"/>
  <c r="S19" i="2"/>
  <c r="V19" i="2" s="1"/>
  <c r="X19" i="2" s="1"/>
  <c r="R19" i="2"/>
  <c r="Q19" i="2"/>
  <c r="P19" i="2"/>
  <c r="O19" i="2"/>
  <c r="N19" i="2"/>
  <c r="W18" i="2"/>
  <c r="V18" i="2"/>
  <c r="T18" i="2"/>
  <c r="S18" i="2"/>
  <c r="U18" i="2" s="1"/>
  <c r="X18" i="2" s="1"/>
  <c r="R18" i="2"/>
  <c r="Q18" i="2"/>
  <c r="P18" i="2"/>
  <c r="O18" i="2"/>
  <c r="N18" i="2"/>
  <c r="X17" i="2"/>
  <c r="W17" i="2"/>
  <c r="V17" i="2"/>
  <c r="U17" i="2"/>
  <c r="S17" i="2"/>
  <c r="T17" i="2" s="1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X15" i="2" s="1"/>
  <c r="T15" i="2"/>
  <c r="S15" i="2"/>
  <c r="R15" i="2"/>
  <c r="Q15" i="2"/>
  <c r="P15" i="2"/>
  <c r="O15" i="2"/>
  <c r="N15" i="2"/>
  <c r="X14" i="2"/>
  <c r="W14" i="2"/>
  <c r="V14" i="2"/>
  <c r="U14" i="2"/>
  <c r="T14" i="2"/>
  <c r="S14" i="2"/>
  <c r="R14" i="2"/>
  <c r="Q14" i="2"/>
  <c r="P14" i="2"/>
  <c r="O14" i="2"/>
  <c r="N14" i="2"/>
  <c r="W13" i="2"/>
  <c r="T13" i="2"/>
  <c r="S13" i="2"/>
  <c r="V13" i="2" s="1"/>
  <c r="R13" i="2"/>
  <c r="Q13" i="2"/>
  <c r="P13" i="2"/>
  <c r="O13" i="2"/>
  <c r="N13" i="2"/>
  <c r="W12" i="2"/>
  <c r="V12" i="2"/>
  <c r="S12" i="2"/>
  <c r="R12" i="2"/>
  <c r="Q12" i="2"/>
  <c r="P12" i="2"/>
  <c r="O12" i="2"/>
  <c r="N12" i="2"/>
  <c r="W11" i="2"/>
  <c r="V11" i="2"/>
  <c r="U11" i="2"/>
  <c r="T11" i="2"/>
  <c r="S11" i="2"/>
  <c r="X11" i="2" s="1"/>
  <c r="R11" i="2"/>
  <c r="Q11" i="2"/>
  <c r="P11" i="2"/>
  <c r="O11" i="2"/>
  <c r="N11" i="2"/>
  <c r="W10" i="2"/>
  <c r="U10" i="2"/>
  <c r="T10" i="2"/>
  <c r="S10" i="2"/>
  <c r="R10" i="2"/>
  <c r="Q10" i="2"/>
  <c r="P10" i="2"/>
  <c r="O10" i="2"/>
  <c r="N10" i="2"/>
  <c r="W9" i="2"/>
  <c r="S9" i="2"/>
  <c r="R9" i="2"/>
  <c r="Q9" i="2"/>
  <c r="P9" i="2"/>
  <c r="O9" i="2"/>
  <c r="N9" i="2"/>
  <c r="W8" i="2"/>
  <c r="S8" i="2"/>
  <c r="R8" i="2"/>
  <c r="Q8" i="2"/>
  <c r="P8" i="2"/>
  <c r="O8" i="2"/>
  <c r="N8" i="2"/>
  <c r="W7" i="2"/>
  <c r="U7" i="2"/>
  <c r="T7" i="2"/>
  <c r="S7" i="2"/>
  <c r="V7" i="2" s="1"/>
  <c r="X7" i="2" s="1"/>
  <c r="R7" i="2"/>
  <c r="Q7" i="2"/>
  <c r="P7" i="2"/>
  <c r="O7" i="2"/>
  <c r="N7" i="2"/>
  <c r="W6" i="2"/>
  <c r="V6" i="2"/>
  <c r="T6" i="2"/>
  <c r="S6" i="2"/>
  <c r="U6" i="2" s="1"/>
  <c r="X6" i="2" s="1"/>
  <c r="R6" i="2"/>
  <c r="Q6" i="2"/>
  <c r="P6" i="2"/>
  <c r="O6" i="2"/>
  <c r="N6" i="2"/>
  <c r="W5" i="2"/>
  <c r="V5" i="2"/>
  <c r="U5" i="2"/>
  <c r="S5" i="2"/>
  <c r="T5" i="2" s="1"/>
  <c r="X5" i="2" s="1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X2" i="2" s="1"/>
  <c r="S2" i="2"/>
  <c r="R2" i="2"/>
  <c r="Q2" i="2"/>
  <c r="P2" i="2"/>
  <c r="O2" i="2"/>
  <c r="N2" i="2"/>
  <c r="G401" i="1"/>
  <c r="U400" i="1"/>
  <c r="S400" i="1"/>
  <c r="R400" i="1"/>
  <c r="Q400" i="1"/>
  <c r="P400" i="1"/>
  <c r="O400" i="1"/>
  <c r="N400" i="1"/>
  <c r="L400" i="1"/>
  <c r="K400" i="1"/>
  <c r="M400" i="1" s="1"/>
  <c r="J400" i="1"/>
  <c r="U399" i="1"/>
  <c r="T399" i="1"/>
  <c r="S399" i="1"/>
  <c r="Q399" i="1"/>
  <c r="R399" i="1" s="1"/>
  <c r="P399" i="1"/>
  <c r="O399" i="1"/>
  <c r="N399" i="1"/>
  <c r="L399" i="1"/>
  <c r="K399" i="1"/>
  <c r="M399" i="1" s="1"/>
  <c r="J399" i="1"/>
  <c r="U398" i="1"/>
  <c r="T398" i="1"/>
  <c r="S398" i="1"/>
  <c r="R398" i="1"/>
  <c r="Q398" i="1"/>
  <c r="V398" i="1" s="1"/>
  <c r="P398" i="1"/>
  <c r="O398" i="1"/>
  <c r="N398" i="1"/>
  <c r="M398" i="1"/>
  <c r="L398" i="1"/>
  <c r="K398" i="1"/>
  <c r="J398" i="1"/>
  <c r="U397" i="1"/>
  <c r="O397" i="1"/>
  <c r="N397" i="1"/>
  <c r="Q397" i="1" s="1"/>
  <c r="M397" i="1"/>
  <c r="L397" i="1"/>
  <c r="K397" i="1"/>
  <c r="J397" i="1"/>
  <c r="U396" i="1"/>
  <c r="O396" i="1"/>
  <c r="N396" i="1"/>
  <c r="L396" i="1"/>
  <c r="K396" i="1"/>
  <c r="M396" i="1" s="1"/>
  <c r="J396" i="1"/>
  <c r="U395" i="1"/>
  <c r="P395" i="1"/>
  <c r="O395" i="1"/>
  <c r="N395" i="1"/>
  <c r="Q395" i="1" s="1"/>
  <c r="L395" i="1"/>
  <c r="K395" i="1"/>
  <c r="M395" i="1" s="1"/>
  <c r="J395" i="1"/>
  <c r="U394" i="1"/>
  <c r="Q394" i="1"/>
  <c r="P394" i="1"/>
  <c r="O394" i="1"/>
  <c r="N394" i="1"/>
  <c r="M394" i="1"/>
  <c r="L394" i="1"/>
  <c r="K394" i="1"/>
  <c r="J394" i="1"/>
  <c r="U393" i="1"/>
  <c r="Q393" i="1"/>
  <c r="O393" i="1"/>
  <c r="N393" i="1"/>
  <c r="P393" i="1" s="1"/>
  <c r="M393" i="1"/>
  <c r="L393" i="1"/>
  <c r="K393" i="1"/>
  <c r="J393" i="1"/>
  <c r="U392" i="1"/>
  <c r="O392" i="1"/>
  <c r="N392" i="1"/>
  <c r="Q392" i="1" s="1"/>
  <c r="R392" i="1" s="1"/>
  <c r="M392" i="1"/>
  <c r="L392" i="1"/>
  <c r="K392" i="1"/>
  <c r="J392" i="1"/>
  <c r="U391" i="1"/>
  <c r="S391" i="1"/>
  <c r="P391" i="1"/>
  <c r="O391" i="1"/>
  <c r="N391" i="1"/>
  <c r="Q391" i="1" s="1"/>
  <c r="L391" i="1"/>
  <c r="K391" i="1"/>
  <c r="M391" i="1" s="1"/>
  <c r="J391" i="1"/>
  <c r="U390" i="1"/>
  <c r="T390" i="1"/>
  <c r="Q390" i="1"/>
  <c r="P390" i="1"/>
  <c r="O390" i="1"/>
  <c r="N390" i="1"/>
  <c r="L390" i="1"/>
  <c r="K390" i="1"/>
  <c r="M390" i="1" s="1"/>
  <c r="J390" i="1"/>
  <c r="U389" i="1"/>
  <c r="R389" i="1"/>
  <c r="Q389" i="1"/>
  <c r="T389" i="1" s="1"/>
  <c r="P389" i="1"/>
  <c r="O389" i="1"/>
  <c r="N389" i="1"/>
  <c r="M389" i="1"/>
  <c r="L389" i="1"/>
  <c r="K389" i="1"/>
  <c r="J389" i="1"/>
  <c r="U388" i="1"/>
  <c r="O388" i="1"/>
  <c r="N388" i="1"/>
  <c r="M388" i="1"/>
  <c r="L388" i="1"/>
  <c r="K388" i="1"/>
  <c r="J388" i="1"/>
  <c r="U387" i="1"/>
  <c r="O387" i="1"/>
  <c r="N387" i="1"/>
  <c r="L387" i="1"/>
  <c r="K387" i="1"/>
  <c r="M387" i="1" s="1"/>
  <c r="J387" i="1"/>
  <c r="U386" i="1"/>
  <c r="T386" i="1"/>
  <c r="S386" i="1"/>
  <c r="R386" i="1"/>
  <c r="V386" i="1" s="1"/>
  <c r="Q386" i="1"/>
  <c r="P386" i="1"/>
  <c r="O386" i="1"/>
  <c r="N386" i="1"/>
  <c r="M386" i="1"/>
  <c r="L386" i="1"/>
  <c r="K386" i="1"/>
  <c r="J386" i="1"/>
  <c r="U385" i="1"/>
  <c r="Q385" i="1"/>
  <c r="P385" i="1"/>
  <c r="O385" i="1"/>
  <c r="N385" i="1"/>
  <c r="M385" i="1"/>
  <c r="L385" i="1"/>
  <c r="K385" i="1"/>
  <c r="J385" i="1"/>
  <c r="U384" i="1"/>
  <c r="O384" i="1"/>
  <c r="N384" i="1"/>
  <c r="P384" i="1" s="1"/>
  <c r="L384" i="1"/>
  <c r="K384" i="1"/>
  <c r="M384" i="1" s="1"/>
  <c r="J384" i="1"/>
  <c r="U383" i="1"/>
  <c r="P383" i="1"/>
  <c r="O383" i="1"/>
  <c r="N383" i="1"/>
  <c r="Q383" i="1" s="1"/>
  <c r="L383" i="1"/>
  <c r="K383" i="1"/>
  <c r="M383" i="1" s="1"/>
  <c r="J383" i="1"/>
  <c r="U382" i="1"/>
  <c r="T382" i="1"/>
  <c r="S382" i="1"/>
  <c r="Q382" i="1"/>
  <c r="P382" i="1"/>
  <c r="O382" i="1"/>
  <c r="N382" i="1"/>
  <c r="M382" i="1"/>
  <c r="L382" i="1"/>
  <c r="K382" i="1"/>
  <c r="J382" i="1"/>
  <c r="U381" i="1"/>
  <c r="Q381" i="1"/>
  <c r="O381" i="1"/>
  <c r="N381" i="1"/>
  <c r="P381" i="1" s="1"/>
  <c r="M381" i="1"/>
  <c r="L381" i="1"/>
  <c r="K381" i="1"/>
  <c r="J381" i="1"/>
  <c r="U380" i="1"/>
  <c r="O380" i="1"/>
  <c r="N380" i="1"/>
  <c r="Q380" i="1" s="1"/>
  <c r="M380" i="1"/>
  <c r="L380" i="1"/>
  <c r="K380" i="1"/>
  <c r="J380" i="1"/>
  <c r="U379" i="1"/>
  <c r="T379" i="1"/>
  <c r="S379" i="1"/>
  <c r="V379" i="1" s="1"/>
  <c r="R379" i="1"/>
  <c r="Q379" i="1"/>
  <c r="P379" i="1"/>
  <c r="O379" i="1"/>
  <c r="N379" i="1"/>
  <c r="L379" i="1"/>
  <c r="K379" i="1"/>
  <c r="M379" i="1" s="1"/>
  <c r="J379" i="1"/>
  <c r="U378" i="1"/>
  <c r="Q378" i="1"/>
  <c r="P378" i="1"/>
  <c r="O378" i="1"/>
  <c r="N378" i="1"/>
  <c r="L378" i="1"/>
  <c r="K378" i="1"/>
  <c r="M378" i="1" s="1"/>
  <c r="J378" i="1"/>
  <c r="U377" i="1"/>
  <c r="R377" i="1"/>
  <c r="Q377" i="1"/>
  <c r="T377" i="1" s="1"/>
  <c r="P377" i="1"/>
  <c r="O377" i="1"/>
  <c r="N377" i="1"/>
  <c r="M377" i="1"/>
  <c r="L377" i="1"/>
  <c r="K377" i="1"/>
  <c r="J377" i="1"/>
  <c r="U376" i="1"/>
  <c r="O376" i="1"/>
  <c r="N376" i="1"/>
  <c r="M376" i="1"/>
  <c r="L376" i="1"/>
  <c r="K376" i="1"/>
  <c r="J376" i="1"/>
  <c r="U375" i="1"/>
  <c r="O375" i="1"/>
  <c r="N375" i="1"/>
  <c r="L375" i="1"/>
  <c r="K375" i="1"/>
  <c r="M375" i="1" s="1"/>
  <c r="J375" i="1"/>
  <c r="U374" i="1"/>
  <c r="T374" i="1"/>
  <c r="S374" i="1"/>
  <c r="R374" i="1"/>
  <c r="V374" i="1" s="1"/>
  <c r="Q374" i="1"/>
  <c r="P374" i="1"/>
  <c r="O374" i="1"/>
  <c r="N374" i="1"/>
  <c r="M374" i="1"/>
  <c r="L374" i="1"/>
  <c r="K374" i="1"/>
  <c r="J374" i="1"/>
  <c r="U373" i="1"/>
  <c r="Q373" i="1"/>
  <c r="P373" i="1"/>
  <c r="O373" i="1"/>
  <c r="N373" i="1"/>
  <c r="M373" i="1"/>
  <c r="L373" i="1"/>
  <c r="K373" i="1"/>
  <c r="J373" i="1"/>
  <c r="U372" i="1"/>
  <c r="O372" i="1"/>
  <c r="N372" i="1"/>
  <c r="L372" i="1"/>
  <c r="K372" i="1"/>
  <c r="M372" i="1" s="1"/>
  <c r="J372" i="1"/>
  <c r="U371" i="1"/>
  <c r="S371" i="1"/>
  <c r="R371" i="1"/>
  <c r="P371" i="1"/>
  <c r="O371" i="1"/>
  <c r="N371" i="1"/>
  <c r="Q371" i="1" s="1"/>
  <c r="L371" i="1"/>
  <c r="K371" i="1"/>
  <c r="M371" i="1" s="1"/>
  <c r="J371" i="1"/>
  <c r="U370" i="1"/>
  <c r="T370" i="1"/>
  <c r="S370" i="1"/>
  <c r="Q370" i="1"/>
  <c r="P370" i="1"/>
  <c r="O370" i="1"/>
  <c r="N370" i="1"/>
  <c r="M370" i="1"/>
  <c r="L370" i="1"/>
  <c r="K370" i="1"/>
  <c r="J370" i="1"/>
  <c r="U369" i="1"/>
  <c r="O369" i="1"/>
  <c r="N369" i="1"/>
  <c r="P369" i="1" s="1"/>
  <c r="M369" i="1"/>
  <c r="L369" i="1"/>
  <c r="K369" i="1"/>
  <c r="J369" i="1"/>
  <c r="U368" i="1"/>
  <c r="O368" i="1"/>
  <c r="N368" i="1"/>
  <c r="Q368" i="1" s="1"/>
  <c r="L368" i="1"/>
  <c r="K368" i="1"/>
  <c r="M368" i="1" s="1"/>
  <c r="J368" i="1"/>
  <c r="U367" i="1"/>
  <c r="T367" i="1"/>
  <c r="S367" i="1"/>
  <c r="V367" i="1" s="1"/>
  <c r="R367" i="1"/>
  <c r="Q367" i="1"/>
  <c r="P367" i="1"/>
  <c r="O367" i="1"/>
  <c r="N367" i="1"/>
  <c r="L367" i="1"/>
  <c r="K367" i="1"/>
  <c r="M367" i="1" s="1"/>
  <c r="J367" i="1"/>
  <c r="U366" i="1"/>
  <c r="T366" i="1"/>
  <c r="Q366" i="1"/>
  <c r="P366" i="1"/>
  <c r="O366" i="1"/>
  <c r="N366" i="1"/>
  <c r="L366" i="1"/>
  <c r="K366" i="1"/>
  <c r="M366" i="1" s="1"/>
  <c r="J366" i="1"/>
  <c r="U365" i="1"/>
  <c r="R365" i="1"/>
  <c r="Q365" i="1"/>
  <c r="T365" i="1" s="1"/>
  <c r="O365" i="1"/>
  <c r="N365" i="1"/>
  <c r="P365" i="1" s="1"/>
  <c r="M365" i="1"/>
  <c r="L365" i="1"/>
  <c r="K365" i="1"/>
  <c r="J365" i="1"/>
  <c r="U364" i="1"/>
  <c r="O364" i="1"/>
  <c r="N364" i="1"/>
  <c r="M364" i="1"/>
  <c r="L364" i="1"/>
  <c r="K364" i="1"/>
  <c r="J364" i="1"/>
  <c r="U363" i="1"/>
  <c r="O363" i="1"/>
  <c r="N363" i="1"/>
  <c r="L363" i="1"/>
  <c r="K363" i="1"/>
  <c r="M363" i="1" s="1"/>
  <c r="J363" i="1"/>
  <c r="U362" i="1"/>
  <c r="T362" i="1"/>
  <c r="R362" i="1"/>
  <c r="Q362" i="1"/>
  <c r="S362" i="1" s="1"/>
  <c r="P362" i="1"/>
  <c r="O362" i="1"/>
  <c r="N362" i="1"/>
  <c r="M362" i="1"/>
  <c r="L362" i="1"/>
  <c r="K362" i="1"/>
  <c r="J362" i="1"/>
  <c r="U361" i="1"/>
  <c r="Q361" i="1"/>
  <c r="P361" i="1"/>
  <c r="O361" i="1"/>
  <c r="N361" i="1"/>
  <c r="M361" i="1"/>
  <c r="L361" i="1"/>
  <c r="K361" i="1"/>
  <c r="J361" i="1"/>
  <c r="U360" i="1"/>
  <c r="O360" i="1"/>
  <c r="N360" i="1"/>
  <c r="P360" i="1" s="1"/>
  <c r="L360" i="1"/>
  <c r="K360" i="1"/>
  <c r="M360" i="1" s="1"/>
  <c r="J360" i="1"/>
  <c r="U359" i="1"/>
  <c r="P359" i="1"/>
  <c r="O359" i="1"/>
  <c r="N359" i="1"/>
  <c r="Q359" i="1" s="1"/>
  <c r="L359" i="1"/>
  <c r="K359" i="1"/>
  <c r="M359" i="1" s="1"/>
  <c r="J359" i="1"/>
  <c r="U358" i="1"/>
  <c r="T358" i="1"/>
  <c r="S358" i="1"/>
  <c r="Q358" i="1"/>
  <c r="P358" i="1"/>
  <c r="O358" i="1"/>
  <c r="N358" i="1"/>
  <c r="M358" i="1"/>
  <c r="L358" i="1"/>
  <c r="K358" i="1"/>
  <c r="J358" i="1"/>
  <c r="U357" i="1"/>
  <c r="O357" i="1"/>
  <c r="N357" i="1"/>
  <c r="P357" i="1" s="1"/>
  <c r="M357" i="1"/>
  <c r="L357" i="1"/>
  <c r="K357" i="1"/>
  <c r="J357" i="1"/>
  <c r="U356" i="1"/>
  <c r="O356" i="1"/>
  <c r="N356" i="1"/>
  <c r="Q356" i="1" s="1"/>
  <c r="R356" i="1" s="1"/>
  <c r="L356" i="1"/>
  <c r="K356" i="1"/>
  <c r="M356" i="1" s="1"/>
  <c r="J356" i="1"/>
  <c r="U355" i="1"/>
  <c r="T355" i="1"/>
  <c r="S355" i="1"/>
  <c r="V355" i="1" s="1"/>
  <c r="R355" i="1"/>
  <c r="Q355" i="1"/>
  <c r="P355" i="1"/>
  <c r="O355" i="1"/>
  <c r="N355" i="1"/>
  <c r="L355" i="1"/>
  <c r="K355" i="1"/>
  <c r="M355" i="1" s="1"/>
  <c r="J355" i="1"/>
  <c r="U354" i="1"/>
  <c r="Q354" i="1"/>
  <c r="P354" i="1"/>
  <c r="O354" i="1"/>
  <c r="N354" i="1"/>
  <c r="L354" i="1"/>
  <c r="K354" i="1"/>
  <c r="M354" i="1" s="1"/>
  <c r="J354" i="1"/>
  <c r="U353" i="1"/>
  <c r="R353" i="1"/>
  <c r="Q353" i="1"/>
  <c r="T353" i="1" s="1"/>
  <c r="O353" i="1"/>
  <c r="N353" i="1"/>
  <c r="P353" i="1" s="1"/>
  <c r="M353" i="1"/>
  <c r="L353" i="1"/>
  <c r="K353" i="1"/>
  <c r="J353" i="1"/>
  <c r="U352" i="1"/>
  <c r="O352" i="1"/>
  <c r="N352" i="1"/>
  <c r="M352" i="1"/>
  <c r="L352" i="1"/>
  <c r="K352" i="1"/>
  <c r="J352" i="1"/>
  <c r="U351" i="1"/>
  <c r="O351" i="1"/>
  <c r="N351" i="1"/>
  <c r="L351" i="1"/>
  <c r="K351" i="1"/>
  <c r="M351" i="1" s="1"/>
  <c r="J351" i="1"/>
  <c r="U350" i="1"/>
  <c r="T350" i="1"/>
  <c r="R350" i="1"/>
  <c r="Q350" i="1"/>
  <c r="S350" i="1" s="1"/>
  <c r="P350" i="1"/>
  <c r="O350" i="1"/>
  <c r="N350" i="1"/>
  <c r="M350" i="1"/>
  <c r="L350" i="1"/>
  <c r="K350" i="1"/>
  <c r="J350" i="1"/>
  <c r="U349" i="1"/>
  <c r="Q349" i="1"/>
  <c r="P349" i="1"/>
  <c r="O349" i="1"/>
  <c r="N349" i="1"/>
  <c r="M349" i="1"/>
  <c r="L349" i="1"/>
  <c r="K349" i="1"/>
  <c r="J349" i="1"/>
  <c r="U348" i="1"/>
  <c r="O348" i="1"/>
  <c r="N348" i="1"/>
  <c r="P348" i="1" s="1"/>
  <c r="L348" i="1"/>
  <c r="K348" i="1"/>
  <c r="M348" i="1" s="1"/>
  <c r="J348" i="1"/>
  <c r="U347" i="1"/>
  <c r="S347" i="1"/>
  <c r="P347" i="1"/>
  <c r="O347" i="1"/>
  <c r="N347" i="1"/>
  <c r="Q347" i="1" s="1"/>
  <c r="R347" i="1" s="1"/>
  <c r="L347" i="1"/>
  <c r="K347" i="1"/>
  <c r="M347" i="1" s="1"/>
  <c r="J347" i="1"/>
  <c r="U346" i="1"/>
  <c r="T346" i="1"/>
  <c r="S346" i="1"/>
  <c r="Q346" i="1"/>
  <c r="P346" i="1"/>
  <c r="O346" i="1"/>
  <c r="N346" i="1"/>
  <c r="M346" i="1"/>
  <c r="L346" i="1"/>
  <c r="K346" i="1"/>
  <c r="J346" i="1"/>
  <c r="U345" i="1"/>
  <c r="O345" i="1"/>
  <c r="N345" i="1"/>
  <c r="M345" i="1"/>
  <c r="L345" i="1"/>
  <c r="K345" i="1"/>
  <c r="J345" i="1"/>
  <c r="U344" i="1"/>
  <c r="R344" i="1"/>
  <c r="O344" i="1"/>
  <c r="N344" i="1"/>
  <c r="Q344" i="1" s="1"/>
  <c r="L344" i="1"/>
  <c r="K344" i="1"/>
  <c r="M344" i="1" s="1"/>
  <c r="J344" i="1"/>
  <c r="V343" i="1"/>
  <c r="U343" i="1"/>
  <c r="T343" i="1"/>
  <c r="S343" i="1"/>
  <c r="R343" i="1"/>
  <c r="Q343" i="1"/>
  <c r="P343" i="1"/>
  <c r="O343" i="1"/>
  <c r="N343" i="1"/>
  <c r="L343" i="1"/>
  <c r="K343" i="1"/>
  <c r="M343" i="1" s="1"/>
  <c r="J343" i="1"/>
  <c r="U342" i="1"/>
  <c r="Q342" i="1"/>
  <c r="P342" i="1"/>
  <c r="O342" i="1"/>
  <c r="N342" i="1"/>
  <c r="L342" i="1"/>
  <c r="K342" i="1"/>
  <c r="M342" i="1" s="1"/>
  <c r="J342" i="1"/>
  <c r="U341" i="1"/>
  <c r="R341" i="1"/>
  <c r="Q341" i="1"/>
  <c r="T341" i="1" s="1"/>
  <c r="O341" i="1"/>
  <c r="N341" i="1"/>
  <c r="P341" i="1" s="1"/>
  <c r="M341" i="1"/>
  <c r="L341" i="1"/>
  <c r="K341" i="1"/>
  <c r="J341" i="1"/>
  <c r="U340" i="1"/>
  <c r="O340" i="1"/>
  <c r="N340" i="1"/>
  <c r="M340" i="1"/>
  <c r="L340" i="1"/>
  <c r="K340" i="1"/>
  <c r="J340" i="1"/>
  <c r="U339" i="1"/>
  <c r="O339" i="1"/>
  <c r="N339" i="1"/>
  <c r="L339" i="1"/>
  <c r="K339" i="1"/>
  <c r="M339" i="1" s="1"/>
  <c r="J339" i="1"/>
  <c r="U338" i="1"/>
  <c r="T338" i="1"/>
  <c r="R338" i="1"/>
  <c r="Q338" i="1"/>
  <c r="S338" i="1" s="1"/>
  <c r="P338" i="1"/>
  <c r="O338" i="1"/>
  <c r="N338" i="1"/>
  <c r="M338" i="1"/>
  <c r="L338" i="1"/>
  <c r="K338" i="1"/>
  <c r="J338" i="1"/>
  <c r="U337" i="1"/>
  <c r="Q337" i="1"/>
  <c r="O337" i="1"/>
  <c r="N337" i="1"/>
  <c r="P337" i="1" s="1"/>
  <c r="M337" i="1"/>
  <c r="L337" i="1"/>
  <c r="K337" i="1"/>
  <c r="J337" i="1"/>
  <c r="U336" i="1"/>
  <c r="O336" i="1"/>
  <c r="N336" i="1"/>
  <c r="L336" i="1"/>
  <c r="K336" i="1"/>
  <c r="M336" i="1" s="1"/>
  <c r="J336" i="1"/>
  <c r="U335" i="1"/>
  <c r="S335" i="1"/>
  <c r="R335" i="1"/>
  <c r="P335" i="1"/>
  <c r="O335" i="1"/>
  <c r="N335" i="1"/>
  <c r="Q335" i="1" s="1"/>
  <c r="L335" i="1"/>
  <c r="K335" i="1"/>
  <c r="M335" i="1" s="1"/>
  <c r="J335" i="1"/>
  <c r="U334" i="1"/>
  <c r="S334" i="1"/>
  <c r="Q334" i="1"/>
  <c r="T334" i="1" s="1"/>
  <c r="P334" i="1"/>
  <c r="O334" i="1"/>
  <c r="N334" i="1"/>
  <c r="M334" i="1"/>
  <c r="L334" i="1"/>
  <c r="K334" i="1"/>
  <c r="J334" i="1"/>
  <c r="U333" i="1"/>
  <c r="O333" i="1"/>
  <c r="N333" i="1"/>
  <c r="P333" i="1" s="1"/>
  <c r="M333" i="1"/>
  <c r="L333" i="1"/>
  <c r="K333" i="1"/>
  <c r="J333" i="1"/>
  <c r="U332" i="1"/>
  <c r="S332" i="1"/>
  <c r="O332" i="1"/>
  <c r="N332" i="1"/>
  <c r="Q332" i="1" s="1"/>
  <c r="T332" i="1" s="1"/>
  <c r="L332" i="1"/>
  <c r="K332" i="1"/>
  <c r="M332" i="1" s="1"/>
  <c r="J332" i="1"/>
  <c r="V331" i="1"/>
  <c r="U331" i="1"/>
  <c r="T331" i="1"/>
  <c r="S331" i="1"/>
  <c r="R331" i="1"/>
  <c r="Q331" i="1"/>
  <c r="P331" i="1"/>
  <c r="O331" i="1"/>
  <c r="N331" i="1"/>
  <c r="L331" i="1"/>
  <c r="K331" i="1"/>
  <c r="M331" i="1" s="1"/>
  <c r="J331" i="1"/>
  <c r="U330" i="1"/>
  <c r="Q330" i="1"/>
  <c r="P330" i="1"/>
  <c r="O330" i="1"/>
  <c r="N330" i="1"/>
  <c r="L330" i="1"/>
  <c r="K330" i="1"/>
  <c r="M330" i="1" s="1"/>
  <c r="J330" i="1"/>
  <c r="U329" i="1"/>
  <c r="R329" i="1"/>
  <c r="Q329" i="1"/>
  <c r="T329" i="1" s="1"/>
  <c r="O329" i="1"/>
  <c r="N329" i="1"/>
  <c r="P329" i="1" s="1"/>
  <c r="M329" i="1"/>
  <c r="L329" i="1"/>
  <c r="K329" i="1"/>
  <c r="J329" i="1"/>
  <c r="U328" i="1"/>
  <c r="O328" i="1"/>
  <c r="N328" i="1"/>
  <c r="M328" i="1"/>
  <c r="L328" i="1"/>
  <c r="K328" i="1"/>
  <c r="J328" i="1"/>
  <c r="U327" i="1"/>
  <c r="O327" i="1"/>
  <c r="N327" i="1"/>
  <c r="L327" i="1"/>
  <c r="K327" i="1"/>
  <c r="M327" i="1" s="1"/>
  <c r="J327" i="1"/>
  <c r="U326" i="1"/>
  <c r="T326" i="1"/>
  <c r="R326" i="1"/>
  <c r="Q326" i="1"/>
  <c r="S326" i="1" s="1"/>
  <c r="P326" i="1"/>
  <c r="O326" i="1"/>
  <c r="N326" i="1"/>
  <c r="M326" i="1"/>
  <c r="L326" i="1"/>
  <c r="K326" i="1"/>
  <c r="J326" i="1"/>
  <c r="U325" i="1"/>
  <c r="Q325" i="1"/>
  <c r="O325" i="1"/>
  <c r="N325" i="1"/>
  <c r="P325" i="1" s="1"/>
  <c r="M325" i="1"/>
  <c r="L325" i="1"/>
  <c r="K325" i="1"/>
  <c r="J325" i="1"/>
  <c r="U324" i="1"/>
  <c r="O324" i="1"/>
  <c r="N324" i="1"/>
  <c r="L324" i="1"/>
  <c r="K324" i="1"/>
  <c r="M324" i="1" s="1"/>
  <c r="J324" i="1"/>
  <c r="U323" i="1"/>
  <c r="S323" i="1"/>
  <c r="P323" i="1"/>
  <c r="O323" i="1"/>
  <c r="N323" i="1"/>
  <c r="Q323" i="1" s="1"/>
  <c r="R323" i="1" s="1"/>
  <c r="L323" i="1"/>
  <c r="K323" i="1"/>
  <c r="M323" i="1" s="1"/>
  <c r="J323" i="1"/>
  <c r="U322" i="1"/>
  <c r="Q322" i="1"/>
  <c r="P322" i="1"/>
  <c r="O322" i="1"/>
  <c r="N322" i="1"/>
  <c r="M322" i="1"/>
  <c r="L322" i="1"/>
  <c r="K322" i="1"/>
  <c r="J322" i="1"/>
  <c r="U321" i="1"/>
  <c r="O321" i="1"/>
  <c r="N321" i="1"/>
  <c r="M321" i="1"/>
  <c r="L321" i="1"/>
  <c r="K321" i="1"/>
  <c r="J321" i="1"/>
  <c r="U320" i="1"/>
  <c r="O320" i="1"/>
  <c r="N320" i="1"/>
  <c r="L320" i="1"/>
  <c r="K320" i="1"/>
  <c r="M320" i="1" s="1"/>
  <c r="J320" i="1"/>
  <c r="U319" i="1"/>
  <c r="T319" i="1"/>
  <c r="S319" i="1"/>
  <c r="V319" i="1" s="1"/>
  <c r="R319" i="1"/>
  <c r="Q319" i="1"/>
  <c r="P319" i="1"/>
  <c r="O319" i="1"/>
  <c r="N319" i="1"/>
  <c r="L319" i="1"/>
  <c r="K319" i="1"/>
  <c r="M319" i="1" s="1"/>
  <c r="J319" i="1"/>
  <c r="U318" i="1"/>
  <c r="Q318" i="1"/>
  <c r="T318" i="1" s="1"/>
  <c r="P318" i="1"/>
  <c r="O318" i="1"/>
  <c r="N318" i="1"/>
  <c r="L318" i="1"/>
  <c r="K318" i="1"/>
  <c r="M318" i="1" s="1"/>
  <c r="J318" i="1"/>
  <c r="U317" i="1"/>
  <c r="Q317" i="1"/>
  <c r="O317" i="1"/>
  <c r="N317" i="1"/>
  <c r="P317" i="1" s="1"/>
  <c r="M317" i="1"/>
  <c r="L317" i="1"/>
  <c r="K317" i="1"/>
  <c r="J317" i="1"/>
  <c r="U316" i="1"/>
  <c r="O316" i="1"/>
  <c r="N316" i="1"/>
  <c r="L316" i="1"/>
  <c r="K316" i="1"/>
  <c r="M316" i="1" s="1"/>
  <c r="J316" i="1"/>
  <c r="U315" i="1"/>
  <c r="O315" i="1"/>
  <c r="N315" i="1"/>
  <c r="L315" i="1"/>
  <c r="K315" i="1"/>
  <c r="M315" i="1" s="1"/>
  <c r="J315" i="1"/>
  <c r="U314" i="1"/>
  <c r="T314" i="1"/>
  <c r="R314" i="1"/>
  <c r="Q314" i="1"/>
  <c r="S314" i="1" s="1"/>
  <c r="P314" i="1"/>
  <c r="O314" i="1"/>
  <c r="N314" i="1"/>
  <c r="M314" i="1"/>
  <c r="L314" i="1"/>
  <c r="K314" i="1"/>
  <c r="J314" i="1"/>
  <c r="U313" i="1"/>
  <c r="Q313" i="1"/>
  <c r="P313" i="1"/>
  <c r="O313" i="1"/>
  <c r="N313" i="1"/>
  <c r="M313" i="1"/>
  <c r="L313" i="1"/>
  <c r="K313" i="1"/>
  <c r="J313" i="1"/>
  <c r="U312" i="1"/>
  <c r="O312" i="1"/>
  <c r="N312" i="1"/>
  <c r="L312" i="1"/>
  <c r="K312" i="1"/>
  <c r="M312" i="1" s="1"/>
  <c r="J312" i="1"/>
  <c r="U311" i="1"/>
  <c r="S311" i="1"/>
  <c r="P311" i="1"/>
  <c r="O311" i="1"/>
  <c r="N311" i="1"/>
  <c r="Q311" i="1" s="1"/>
  <c r="R311" i="1" s="1"/>
  <c r="L311" i="1"/>
  <c r="K311" i="1"/>
  <c r="M311" i="1" s="1"/>
  <c r="J311" i="1"/>
  <c r="U310" i="1"/>
  <c r="S310" i="1"/>
  <c r="Q310" i="1"/>
  <c r="P310" i="1"/>
  <c r="O310" i="1"/>
  <c r="N310" i="1"/>
  <c r="M310" i="1"/>
  <c r="L310" i="1"/>
  <c r="K310" i="1"/>
  <c r="J310" i="1"/>
  <c r="U309" i="1"/>
  <c r="Q309" i="1"/>
  <c r="O309" i="1"/>
  <c r="N309" i="1"/>
  <c r="P309" i="1" s="1"/>
  <c r="L309" i="1"/>
  <c r="K309" i="1"/>
  <c r="M309" i="1" s="1"/>
  <c r="J309" i="1"/>
  <c r="U308" i="1"/>
  <c r="O308" i="1"/>
  <c r="N308" i="1"/>
  <c r="L308" i="1"/>
  <c r="K308" i="1"/>
  <c r="M308" i="1" s="1"/>
  <c r="J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U306" i="1"/>
  <c r="T306" i="1"/>
  <c r="Q306" i="1"/>
  <c r="P306" i="1"/>
  <c r="O306" i="1"/>
  <c r="N306" i="1"/>
  <c r="L306" i="1"/>
  <c r="K306" i="1"/>
  <c r="M306" i="1" s="1"/>
  <c r="J306" i="1"/>
  <c r="U305" i="1"/>
  <c r="Q305" i="1"/>
  <c r="O305" i="1"/>
  <c r="N305" i="1"/>
  <c r="P305" i="1" s="1"/>
  <c r="M305" i="1"/>
  <c r="L305" i="1"/>
  <c r="K305" i="1"/>
  <c r="J305" i="1"/>
  <c r="U304" i="1"/>
  <c r="O304" i="1"/>
  <c r="N304" i="1"/>
  <c r="M304" i="1"/>
  <c r="L304" i="1"/>
  <c r="K304" i="1"/>
  <c r="J304" i="1"/>
  <c r="U303" i="1"/>
  <c r="S303" i="1"/>
  <c r="O303" i="1"/>
  <c r="N303" i="1"/>
  <c r="Q303" i="1" s="1"/>
  <c r="L303" i="1"/>
  <c r="K303" i="1"/>
  <c r="M303" i="1" s="1"/>
  <c r="J303" i="1"/>
  <c r="U302" i="1"/>
  <c r="Q302" i="1"/>
  <c r="P302" i="1"/>
  <c r="O302" i="1"/>
  <c r="N302" i="1"/>
  <c r="L302" i="1"/>
  <c r="K302" i="1"/>
  <c r="M302" i="1" s="1"/>
  <c r="J302" i="1"/>
  <c r="U301" i="1"/>
  <c r="Q301" i="1"/>
  <c r="P301" i="1"/>
  <c r="O301" i="1"/>
  <c r="N301" i="1"/>
  <c r="M301" i="1"/>
  <c r="L301" i="1"/>
  <c r="K301" i="1"/>
  <c r="J301" i="1"/>
  <c r="U300" i="1"/>
  <c r="R300" i="1"/>
  <c r="Q300" i="1"/>
  <c r="O300" i="1"/>
  <c r="N300" i="1"/>
  <c r="P300" i="1" s="1"/>
  <c r="L300" i="1"/>
  <c r="K300" i="1"/>
  <c r="M300" i="1" s="1"/>
  <c r="J300" i="1"/>
  <c r="U299" i="1"/>
  <c r="P299" i="1"/>
  <c r="O299" i="1"/>
  <c r="N299" i="1"/>
  <c r="Q299" i="1" s="1"/>
  <c r="L299" i="1"/>
  <c r="K299" i="1"/>
  <c r="M299" i="1" s="1"/>
  <c r="J299" i="1"/>
  <c r="U298" i="1"/>
  <c r="P298" i="1"/>
  <c r="O298" i="1"/>
  <c r="N298" i="1"/>
  <c r="Q298" i="1" s="1"/>
  <c r="M298" i="1"/>
  <c r="L298" i="1"/>
  <c r="K298" i="1"/>
  <c r="J298" i="1"/>
  <c r="U297" i="1"/>
  <c r="P297" i="1"/>
  <c r="O297" i="1"/>
  <c r="N297" i="1"/>
  <c r="Q297" i="1" s="1"/>
  <c r="L297" i="1"/>
  <c r="K297" i="1"/>
  <c r="M297" i="1" s="1"/>
  <c r="J297" i="1"/>
  <c r="U296" i="1"/>
  <c r="P296" i="1"/>
  <c r="O296" i="1"/>
  <c r="N296" i="1"/>
  <c r="Q296" i="1" s="1"/>
  <c r="L296" i="1"/>
  <c r="K296" i="1"/>
  <c r="M296" i="1" s="1"/>
  <c r="J296" i="1"/>
  <c r="V295" i="1"/>
  <c r="U295" i="1"/>
  <c r="T295" i="1"/>
  <c r="R295" i="1"/>
  <c r="Q295" i="1"/>
  <c r="S295" i="1" s="1"/>
  <c r="P295" i="1"/>
  <c r="O295" i="1"/>
  <c r="N295" i="1"/>
  <c r="L295" i="1"/>
  <c r="K295" i="1"/>
  <c r="M295" i="1" s="1"/>
  <c r="J295" i="1"/>
  <c r="U294" i="1"/>
  <c r="T294" i="1"/>
  <c r="P294" i="1"/>
  <c r="O294" i="1"/>
  <c r="N294" i="1"/>
  <c r="Q294" i="1" s="1"/>
  <c r="L294" i="1"/>
  <c r="K294" i="1"/>
  <c r="M294" i="1" s="1"/>
  <c r="J294" i="1"/>
  <c r="U293" i="1"/>
  <c r="Q293" i="1"/>
  <c r="O293" i="1"/>
  <c r="N293" i="1"/>
  <c r="P293" i="1" s="1"/>
  <c r="M293" i="1"/>
  <c r="L293" i="1"/>
  <c r="K293" i="1"/>
  <c r="J293" i="1"/>
  <c r="U292" i="1"/>
  <c r="P292" i="1"/>
  <c r="O292" i="1"/>
  <c r="N292" i="1"/>
  <c r="Q292" i="1" s="1"/>
  <c r="T292" i="1" s="1"/>
  <c r="L292" i="1"/>
  <c r="K292" i="1"/>
  <c r="M292" i="1" s="1"/>
  <c r="J292" i="1"/>
  <c r="U291" i="1"/>
  <c r="P291" i="1"/>
  <c r="O291" i="1"/>
  <c r="N291" i="1"/>
  <c r="Q291" i="1" s="1"/>
  <c r="L291" i="1"/>
  <c r="K291" i="1"/>
  <c r="M291" i="1" s="1"/>
  <c r="J291" i="1"/>
  <c r="U290" i="1"/>
  <c r="T290" i="1"/>
  <c r="Q290" i="1"/>
  <c r="S290" i="1" s="1"/>
  <c r="P290" i="1"/>
  <c r="O290" i="1"/>
  <c r="N290" i="1"/>
  <c r="L290" i="1"/>
  <c r="K290" i="1"/>
  <c r="M290" i="1" s="1"/>
  <c r="J290" i="1"/>
  <c r="U289" i="1"/>
  <c r="O289" i="1"/>
  <c r="N289" i="1"/>
  <c r="L289" i="1"/>
  <c r="K289" i="1"/>
  <c r="M289" i="1" s="1"/>
  <c r="J289" i="1"/>
  <c r="U288" i="1"/>
  <c r="O288" i="1"/>
  <c r="N288" i="1"/>
  <c r="L288" i="1"/>
  <c r="K288" i="1"/>
  <c r="M288" i="1" s="1"/>
  <c r="J288" i="1"/>
  <c r="U287" i="1"/>
  <c r="O287" i="1"/>
  <c r="N287" i="1"/>
  <c r="M287" i="1"/>
  <c r="L287" i="1"/>
  <c r="K287" i="1"/>
  <c r="J287" i="1"/>
  <c r="U286" i="1"/>
  <c r="O286" i="1"/>
  <c r="N286" i="1"/>
  <c r="M286" i="1"/>
  <c r="L286" i="1"/>
  <c r="K286" i="1"/>
  <c r="J286" i="1"/>
  <c r="U285" i="1"/>
  <c r="O285" i="1"/>
  <c r="N285" i="1"/>
  <c r="M285" i="1"/>
  <c r="L285" i="1"/>
  <c r="K285" i="1"/>
  <c r="J285" i="1"/>
  <c r="U284" i="1"/>
  <c r="O284" i="1"/>
  <c r="N284" i="1"/>
  <c r="M284" i="1"/>
  <c r="L284" i="1"/>
  <c r="K284" i="1"/>
  <c r="J284" i="1"/>
  <c r="U283" i="1"/>
  <c r="O283" i="1"/>
  <c r="N283" i="1"/>
  <c r="L283" i="1"/>
  <c r="K283" i="1"/>
  <c r="M283" i="1" s="1"/>
  <c r="J283" i="1"/>
  <c r="U282" i="1"/>
  <c r="O282" i="1"/>
  <c r="N282" i="1"/>
  <c r="L282" i="1"/>
  <c r="K282" i="1"/>
  <c r="M282" i="1" s="1"/>
  <c r="J282" i="1"/>
  <c r="U281" i="1"/>
  <c r="P281" i="1"/>
  <c r="O281" i="1"/>
  <c r="N281" i="1"/>
  <c r="Q281" i="1" s="1"/>
  <c r="M281" i="1"/>
  <c r="L281" i="1"/>
  <c r="K281" i="1"/>
  <c r="J281" i="1"/>
  <c r="U280" i="1"/>
  <c r="O280" i="1"/>
  <c r="N280" i="1"/>
  <c r="Q280" i="1" s="1"/>
  <c r="L280" i="1"/>
  <c r="K280" i="1"/>
  <c r="M280" i="1" s="1"/>
  <c r="J280" i="1"/>
  <c r="U279" i="1"/>
  <c r="O279" i="1"/>
  <c r="N279" i="1"/>
  <c r="P279" i="1" s="1"/>
  <c r="L279" i="1"/>
  <c r="K279" i="1"/>
  <c r="M279" i="1" s="1"/>
  <c r="J279" i="1"/>
  <c r="U278" i="1"/>
  <c r="R278" i="1"/>
  <c r="Q278" i="1"/>
  <c r="P278" i="1"/>
  <c r="O278" i="1"/>
  <c r="N278" i="1"/>
  <c r="M278" i="1"/>
  <c r="L278" i="1"/>
  <c r="K278" i="1"/>
  <c r="J278" i="1"/>
  <c r="U277" i="1"/>
  <c r="O277" i="1"/>
  <c r="N277" i="1"/>
  <c r="Q277" i="1" s="1"/>
  <c r="M277" i="1"/>
  <c r="L277" i="1"/>
  <c r="K277" i="1"/>
  <c r="J277" i="1"/>
  <c r="U276" i="1"/>
  <c r="Q276" i="1"/>
  <c r="O276" i="1"/>
  <c r="N276" i="1"/>
  <c r="P276" i="1" s="1"/>
  <c r="L276" i="1"/>
  <c r="K276" i="1"/>
  <c r="M276" i="1" s="1"/>
  <c r="J276" i="1"/>
  <c r="U275" i="1"/>
  <c r="O275" i="1"/>
  <c r="N275" i="1"/>
  <c r="Q275" i="1" s="1"/>
  <c r="M275" i="1"/>
  <c r="L275" i="1"/>
  <c r="K275" i="1"/>
  <c r="J275" i="1"/>
  <c r="U274" i="1"/>
  <c r="O274" i="1"/>
  <c r="N274" i="1"/>
  <c r="Q274" i="1" s="1"/>
  <c r="L274" i="1"/>
  <c r="K274" i="1"/>
  <c r="M274" i="1" s="1"/>
  <c r="J274" i="1"/>
  <c r="U273" i="1"/>
  <c r="T273" i="1"/>
  <c r="R273" i="1"/>
  <c r="O273" i="1"/>
  <c r="N273" i="1"/>
  <c r="Q273" i="1" s="1"/>
  <c r="M273" i="1"/>
  <c r="L273" i="1"/>
  <c r="K273" i="1"/>
  <c r="J273" i="1"/>
  <c r="U272" i="1"/>
  <c r="P272" i="1"/>
  <c r="O272" i="1"/>
  <c r="N272" i="1"/>
  <c r="Q272" i="1" s="1"/>
  <c r="S272" i="1" s="1"/>
  <c r="M272" i="1"/>
  <c r="L272" i="1"/>
  <c r="K272" i="1"/>
  <c r="J272" i="1"/>
  <c r="U271" i="1"/>
  <c r="O271" i="1"/>
  <c r="N271" i="1"/>
  <c r="Q271" i="1" s="1"/>
  <c r="M271" i="1"/>
  <c r="L271" i="1"/>
  <c r="K271" i="1"/>
  <c r="J271" i="1"/>
  <c r="U270" i="1"/>
  <c r="Q270" i="1"/>
  <c r="O270" i="1"/>
  <c r="N270" i="1"/>
  <c r="P270" i="1" s="1"/>
  <c r="M270" i="1"/>
  <c r="L270" i="1"/>
  <c r="K270" i="1"/>
  <c r="J270" i="1"/>
  <c r="U269" i="1"/>
  <c r="Q269" i="1"/>
  <c r="P269" i="1"/>
  <c r="O269" i="1"/>
  <c r="N269" i="1"/>
  <c r="M269" i="1"/>
  <c r="L269" i="1"/>
  <c r="K269" i="1"/>
  <c r="J269" i="1"/>
  <c r="U268" i="1"/>
  <c r="Q268" i="1"/>
  <c r="T268" i="1" s="1"/>
  <c r="P268" i="1"/>
  <c r="O268" i="1"/>
  <c r="N268" i="1"/>
  <c r="L268" i="1"/>
  <c r="K268" i="1"/>
  <c r="M268" i="1" s="1"/>
  <c r="J268" i="1"/>
  <c r="U267" i="1"/>
  <c r="Q267" i="1"/>
  <c r="P267" i="1"/>
  <c r="O267" i="1"/>
  <c r="N267" i="1"/>
  <c r="L267" i="1"/>
  <c r="K267" i="1"/>
  <c r="M267" i="1" s="1"/>
  <c r="J267" i="1"/>
  <c r="U266" i="1"/>
  <c r="Q266" i="1"/>
  <c r="P266" i="1"/>
  <c r="O266" i="1"/>
  <c r="N266" i="1"/>
  <c r="L266" i="1"/>
  <c r="K266" i="1"/>
  <c r="M266" i="1" s="1"/>
  <c r="J266" i="1"/>
  <c r="U265" i="1"/>
  <c r="T265" i="1"/>
  <c r="S265" i="1"/>
  <c r="R265" i="1"/>
  <c r="Q265" i="1"/>
  <c r="P265" i="1"/>
  <c r="O265" i="1"/>
  <c r="N265" i="1"/>
  <c r="L265" i="1"/>
  <c r="K265" i="1"/>
  <c r="M265" i="1" s="1"/>
  <c r="J265" i="1"/>
  <c r="U264" i="1"/>
  <c r="T264" i="1"/>
  <c r="S264" i="1"/>
  <c r="R264" i="1"/>
  <c r="V264" i="1" s="1"/>
  <c r="Q264" i="1"/>
  <c r="O264" i="1"/>
  <c r="N264" i="1"/>
  <c r="P264" i="1" s="1"/>
  <c r="L264" i="1"/>
  <c r="K264" i="1"/>
  <c r="M264" i="1" s="1"/>
  <c r="J264" i="1"/>
  <c r="V263" i="1"/>
  <c r="U263" i="1"/>
  <c r="T263" i="1"/>
  <c r="S263" i="1"/>
  <c r="R263" i="1"/>
  <c r="P263" i="1"/>
  <c r="O263" i="1"/>
  <c r="N263" i="1"/>
  <c r="Q263" i="1" s="1"/>
  <c r="L263" i="1"/>
  <c r="K263" i="1"/>
  <c r="M263" i="1" s="1"/>
  <c r="J263" i="1"/>
  <c r="U262" i="1"/>
  <c r="S262" i="1"/>
  <c r="Q262" i="1"/>
  <c r="R262" i="1" s="1"/>
  <c r="P262" i="1"/>
  <c r="O262" i="1"/>
  <c r="N262" i="1"/>
  <c r="L262" i="1"/>
  <c r="K262" i="1"/>
  <c r="M262" i="1" s="1"/>
  <c r="J262" i="1"/>
  <c r="U261" i="1"/>
  <c r="T261" i="1"/>
  <c r="Q261" i="1"/>
  <c r="S261" i="1" s="1"/>
  <c r="P261" i="1"/>
  <c r="O261" i="1"/>
  <c r="N261" i="1"/>
  <c r="L261" i="1"/>
  <c r="K261" i="1"/>
  <c r="M261" i="1" s="1"/>
  <c r="J261" i="1"/>
  <c r="U260" i="1"/>
  <c r="S260" i="1"/>
  <c r="R260" i="1"/>
  <c r="Q260" i="1"/>
  <c r="T260" i="1" s="1"/>
  <c r="P260" i="1"/>
  <c r="O260" i="1"/>
  <c r="N260" i="1"/>
  <c r="L260" i="1"/>
  <c r="K260" i="1"/>
  <c r="M260" i="1" s="1"/>
  <c r="J260" i="1"/>
  <c r="U259" i="1"/>
  <c r="S259" i="1"/>
  <c r="R259" i="1"/>
  <c r="Q259" i="1"/>
  <c r="T259" i="1" s="1"/>
  <c r="O259" i="1"/>
  <c r="N259" i="1"/>
  <c r="P259" i="1" s="1"/>
  <c r="M259" i="1"/>
  <c r="L259" i="1"/>
  <c r="K259" i="1"/>
  <c r="J259" i="1"/>
  <c r="U258" i="1"/>
  <c r="Q258" i="1"/>
  <c r="O258" i="1"/>
  <c r="N258" i="1"/>
  <c r="P258" i="1" s="1"/>
  <c r="M258" i="1"/>
  <c r="L258" i="1"/>
  <c r="K258" i="1"/>
  <c r="J258" i="1"/>
  <c r="U257" i="1"/>
  <c r="O257" i="1"/>
  <c r="N257" i="1"/>
  <c r="M257" i="1"/>
  <c r="L257" i="1"/>
  <c r="K257" i="1"/>
  <c r="J257" i="1"/>
  <c r="U256" i="1"/>
  <c r="O256" i="1"/>
  <c r="N256" i="1"/>
  <c r="L256" i="1"/>
  <c r="K256" i="1"/>
  <c r="M256" i="1" s="1"/>
  <c r="J256" i="1"/>
  <c r="U255" i="1"/>
  <c r="P255" i="1"/>
  <c r="O255" i="1"/>
  <c r="N255" i="1"/>
  <c r="Q255" i="1" s="1"/>
  <c r="L255" i="1"/>
  <c r="K255" i="1"/>
  <c r="M255" i="1" s="1"/>
  <c r="J255" i="1"/>
  <c r="U254" i="1"/>
  <c r="Q254" i="1"/>
  <c r="P254" i="1"/>
  <c r="O254" i="1"/>
  <c r="N254" i="1"/>
  <c r="M254" i="1"/>
  <c r="L254" i="1"/>
  <c r="K254" i="1"/>
  <c r="J254" i="1"/>
  <c r="U253" i="1"/>
  <c r="Q253" i="1"/>
  <c r="O253" i="1"/>
  <c r="N253" i="1"/>
  <c r="P253" i="1" s="1"/>
  <c r="L253" i="1"/>
  <c r="K253" i="1"/>
  <c r="M253" i="1" s="1"/>
  <c r="J253" i="1"/>
  <c r="U252" i="1"/>
  <c r="R252" i="1"/>
  <c r="P252" i="1"/>
  <c r="O252" i="1"/>
  <c r="N252" i="1"/>
  <c r="Q252" i="1" s="1"/>
  <c r="S252" i="1" s="1"/>
  <c r="L252" i="1"/>
  <c r="K252" i="1"/>
  <c r="M252" i="1" s="1"/>
  <c r="J252" i="1"/>
  <c r="U251" i="1"/>
  <c r="P251" i="1"/>
  <c r="O251" i="1"/>
  <c r="N251" i="1"/>
  <c r="Q251" i="1" s="1"/>
  <c r="M251" i="1"/>
  <c r="L251" i="1"/>
  <c r="K251" i="1"/>
  <c r="J251" i="1"/>
  <c r="U250" i="1"/>
  <c r="O250" i="1"/>
  <c r="N250" i="1"/>
  <c r="Q250" i="1" s="1"/>
  <c r="M250" i="1"/>
  <c r="L250" i="1"/>
  <c r="K250" i="1"/>
  <c r="J250" i="1"/>
  <c r="U249" i="1"/>
  <c r="O249" i="1"/>
  <c r="N249" i="1"/>
  <c r="Q249" i="1" s="1"/>
  <c r="L249" i="1"/>
  <c r="K249" i="1"/>
  <c r="M249" i="1" s="1"/>
  <c r="J249" i="1"/>
  <c r="U248" i="1"/>
  <c r="T248" i="1"/>
  <c r="S248" i="1"/>
  <c r="R248" i="1"/>
  <c r="V248" i="1" s="1"/>
  <c r="Q248" i="1"/>
  <c r="P248" i="1"/>
  <c r="O248" i="1"/>
  <c r="N248" i="1"/>
  <c r="L248" i="1"/>
  <c r="K248" i="1"/>
  <c r="M248" i="1" s="1"/>
  <c r="J248" i="1"/>
  <c r="U247" i="1"/>
  <c r="R247" i="1"/>
  <c r="Q247" i="1"/>
  <c r="P247" i="1"/>
  <c r="O247" i="1"/>
  <c r="N247" i="1"/>
  <c r="L247" i="1"/>
  <c r="K247" i="1"/>
  <c r="M247" i="1" s="1"/>
  <c r="J247" i="1"/>
  <c r="U246" i="1"/>
  <c r="R246" i="1"/>
  <c r="Q246" i="1"/>
  <c r="O246" i="1"/>
  <c r="N246" i="1"/>
  <c r="P246" i="1" s="1"/>
  <c r="M246" i="1"/>
  <c r="L246" i="1"/>
  <c r="K246" i="1"/>
  <c r="J246" i="1"/>
  <c r="U245" i="1"/>
  <c r="O245" i="1"/>
  <c r="N245" i="1"/>
  <c r="L245" i="1"/>
  <c r="K245" i="1"/>
  <c r="M245" i="1" s="1"/>
  <c r="J245" i="1"/>
  <c r="U244" i="1"/>
  <c r="O244" i="1"/>
  <c r="N244" i="1"/>
  <c r="L244" i="1"/>
  <c r="K244" i="1"/>
  <c r="M244" i="1" s="1"/>
  <c r="J244" i="1"/>
  <c r="U243" i="1"/>
  <c r="P243" i="1"/>
  <c r="O243" i="1"/>
  <c r="N243" i="1"/>
  <c r="Q243" i="1" s="1"/>
  <c r="L243" i="1"/>
  <c r="K243" i="1"/>
  <c r="M243" i="1" s="1"/>
  <c r="J243" i="1"/>
  <c r="U242" i="1"/>
  <c r="Q242" i="1"/>
  <c r="P242" i="1"/>
  <c r="O242" i="1"/>
  <c r="N242" i="1"/>
  <c r="L242" i="1"/>
  <c r="K242" i="1"/>
  <c r="M242" i="1" s="1"/>
  <c r="J242" i="1"/>
  <c r="U241" i="1"/>
  <c r="O241" i="1"/>
  <c r="N241" i="1"/>
  <c r="P241" i="1" s="1"/>
  <c r="L241" i="1"/>
  <c r="K241" i="1"/>
  <c r="M241" i="1" s="1"/>
  <c r="J241" i="1"/>
  <c r="U240" i="1"/>
  <c r="S240" i="1"/>
  <c r="R240" i="1"/>
  <c r="P240" i="1"/>
  <c r="O240" i="1"/>
  <c r="N240" i="1"/>
  <c r="Q240" i="1" s="1"/>
  <c r="M240" i="1"/>
  <c r="L240" i="1"/>
  <c r="K240" i="1"/>
  <c r="J240" i="1"/>
  <c r="U239" i="1"/>
  <c r="T239" i="1"/>
  <c r="S239" i="1"/>
  <c r="Q239" i="1"/>
  <c r="P239" i="1"/>
  <c r="O239" i="1"/>
  <c r="N239" i="1"/>
  <c r="M239" i="1"/>
  <c r="L239" i="1"/>
  <c r="K239" i="1"/>
  <c r="J239" i="1"/>
  <c r="U238" i="1"/>
  <c r="O238" i="1"/>
  <c r="N238" i="1"/>
  <c r="Q238" i="1" s="1"/>
  <c r="M238" i="1"/>
  <c r="L238" i="1"/>
  <c r="K238" i="1"/>
  <c r="J238" i="1"/>
  <c r="U237" i="1"/>
  <c r="O237" i="1"/>
  <c r="N237" i="1"/>
  <c r="Q237" i="1" s="1"/>
  <c r="L237" i="1"/>
  <c r="K237" i="1"/>
  <c r="M237" i="1" s="1"/>
  <c r="J237" i="1"/>
  <c r="U236" i="1"/>
  <c r="Q236" i="1"/>
  <c r="T236" i="1" s="1"/>
  <c r="P236" i="1"/>
  <c r="O236" i="1"/>
  <c r="N236" i="1"/>
  <c r="L236" i="1"/>
  <c r="K236" i="1"/>
  <c r="M236" i="1" s="1"/>
  <c r="J236" i="1"/>
  <c r="U235" i="1"/>
  <c r="S235" i="1"/>
  <c r="Q235" i="1"/>
  <c r="P235" i="1"/>
  <c r="O235" i="1"/>
  <c r="N235" i="1"/>
  <c r="L235" i="1"/>
  <c r="K235" i="1"/>
  <c r="M235" i="1" s="1"/>
  <c r="J235" i="1"/>
  <c r="U234" i="1"/>
  <c r="S234" i="1"/>
  <c r="Q234" i="1"/>
  <c r="T234" i="1" s="1"/>
  <c r="O234" i="1"/>
  <c r="N234" i="1"/>
  <c r="P234" i="1" s="1"/>
  <c r="M234" i="1"/>
  <c r="L234" i="1"/>
  <c r="K234" i="1"/>
  <c r="J234" i="1"/>
  <c r="U233" i="1"/>
  <c r="O233" i="1"/>
  <c r="N233" i="1"/>
  <c r="L233" i="1"/>
  <c r="K233" i="1"/>
  <c r="M233" i="1" s="1"/>
  <c r="J233" i="1"/>
  <c r="U232" i="1"/>
  <c r="O232" i="1"/>
  <c r="N232" i="1"/>
  <c r="M232" i="1"/>
  <c r="L232" i="1"/>
  <c r="K232" i="1"/>
  <c r="J232" i="1"/>
  <c r="U231" i="1"/>
  <c r="P231" i="1"/>
  <c r="O231" i="1"/>
  <c r="N231" i="1"/>
  <c r="Q231" i="1" s="1"/>
  <c r="T231" i="1" s="1"/>
  <c r="M231" i="1"/>
  <c r="L231" i="1"/>
  <c r="K231" i="1"/>
  <c r="J231" i="1"/>
  <c r="U230" i="1"/>
  <c r="Q230" i="1"/>
  <c r="O230" i="1"/>
  <c r="N230" i="1"/>
  <c r="P230" i="1" s="1"/>
  <c r="M230" i="1"/>
  <c r="L230" i="1"/>
  <c r="K230" i="1"/>
  <c r="J230" i="1"/>
  <c r="U229" i="1"/>
  <c r="Q229" i="1"/>
  <c r="P229" i="1"/>
  <c r="O229" i="1"/>
  <c r="N229" i="1"/>
  <c r="M229" i="1"/>
  <c r="L229" i="1"/>
  <c r="K229" i="1"/>
  <c r="J229" i="1"/>
  <c r="U228" i="1"/>
  <c r="S228" i="1"/>
  <c r="R228" i="1"/>
  <c r="Q228" i="1"/>
  <c r="P228" i="1"/>
  <c r="O228" i="1"/>
  <c r="N228" i="1"/>
  <c r="L228" i="1"/>
  <c r="K228" i="1"/>
  <c r="M228" i="1" s="1"/>
  <c r="J228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U225" i="1"/>
  <c r="Q225" i="1"/>
  <c r="T225" i="1" s="1"/>
  <c r="P225" i="1"/>
  <c r="O225" i="1"/>
  <c r="N225" i="1"/>
  <c r="L225" i="1"/>
  <c r="K225" i="1"/>
  <c r="M225" i="1" s="1"/>
  <c r="J225" i="1"/>
  <c r="U224" i="1"/>
  <c r="Q224" i="1"/>
  <c r="T224" i="1" s="1"/>
  <c r="P224" i="1"/>
  <c r="O224" i="1"/>
  <c r="N224" i="1"/>
  <c r="L224" i="1"/>
  <c r="K224" i="1"/>
  <c r="M224" i="1" s="1"/>
  <c r="J224" i="1"/>
  <c r="U223" i="1"/>
  <c r="Q223" i="1"/>
  <c r="T223" i="1" s="1"/>
  <c r="P223" i="1"/>
  <c r="O223" i="1"/>
  <c r="N223" i="1"/>
  <c r="L223" i="1"/>
  <c r="K223" i="1"/>
  <c r="M223" i="1" s="1"/>
  <c r="J223" i="1"/>
  <c r="U222" i="1"/>
  <c r="Q222" i="1"/>
  <c r="T222" i="1" s="1"/>
  <c r="O222" i="1"/>
  <c r="N222" i="1"/>
  <c r="P222" i="1" s="1"/>
  <c r="L222" i="1"/>
  <c r="K222" i="1"/>
  <c r="M222" i="1" s="1"/>
  <c r="J222" i="1"/>
  <c r="U221" i="1"/>
  <c r="O221" i="1"/>
  <c r="N221" i="1"/>
  <c r="L221" i="1"/>
  <c r="K221" i="1"/>
  <c r="M221" i="1" s="1"/>
  <c r="J221" i="1"/>
  <c r="U220" i="1"/>
  <c r="O220" i="1"/>
  <c r="N220" i="1"/>
  <c r="M220" i="1"/>
  <c r="L220" i="1"/>
  <c r="K220" i="1"/>
  <c r="J220" i="1"/>
  <c r="U219" i="1"/>
  <c r="P219" i="1"/>
  <c r="O219" i="1"/>
  <c r="N219" i="1"/>
  <c r="Q219" i="1" s="1"/>
  <c r="L219" i="1"/>
  <c r="K219" i="1"/>
  <c r="M219" i="1" s="1"/>
  <c r="J219" i="1"/>
  <c r="U218" i="1"/>
  <c r="O218" i="1"/>
  <c r="N218" i="1"/>
  <c r="Q218" i="1" s="1"/>
  <c r="L218" i="1"/>
  <c r="K218" i="1"/>
  <c r="M218" i="1" s="1"/>
  <c r="J218" i="1"/>
  <c r="U217" i="1"/>
  <c r="P217" i="1"/>
  <c r="O217" i="1"/>
  <c r="N217" i="1"/>
  <c r="Q217" i="1" s="1"/>
  <c r="M217" i="1"/>
  <c r="L217" i="1"/>
  <c r="K217" i="1"/>
  <c r="J217" i="1"/>
  <c r="U216" i="1"/>
  <c r="O216" i="1"/>
  <c r="N216" i="1"/>
  <c r="L216" i="1"/>
  <c r="K216" i="1"/>
  <c r="M216" i="1" s="1"/>
  <c r="J216" i="1"/>
  <c r="U215" i="1"/>
  <c r="O215" i="1"/>
  <c r="N215" i="1"/>
  <c r="M215" i="1"/>
  <c r="L215" i="1"/>
  <c r="K215" i="1"/>
  <c r="J215" i="1"/>
  <c r="U214" i="1"/>
  <c r="O214" i="1"/>
  <c r="N214" i="1"/>
  <c r="M214" i="1"/>
  <c r="L214" i="1"/>
  <c r="K214" i="1"/>
  <c r="J214" i="1"/>
  <c r="U213" i="1"/>
  <c r="P213" i="1"/>
  <c r="O213" i="1"/>
  <c r="N213" i="1"/>
  <c r="Q213" i="1" s="1"/>
  <c r="M213" i="1"/>
  <c r="L213" i="1"/>
  <c r="K213" i="1"/>
  <c r="J213" i="1"/>
  <c r="U212" i="1"/>
  <c r="O212" i="1"/>
  <c r="N212" i="1"/>
  <c r="Q212" i="1" s="1"/>
  <c r="L212" i="1"/>
  <c r="K212" i="1"/>
  <c r="M212" i="1" s="1"/>
  <c r="J212" i="1"/>
  <c r="U211" i="1"/>
  <c r="T211" i="1"/>
  <c r="Q211" i="1"/>
  <c r="P211" i="1"/>
  <c r="O211" i="1"/>
  <c r="N211" i="1"/>
  <c r="L211" i="1"/>
  <c r="K211" i="1"/>
  <c r="M211" i="1" s="1"/>
  <c r="J211" i="1"/>
  <c r="U210" i="1"/>
  <c r="T210" i="1"/>
  <c r="Q210" i="1"/>
  <c r="P210" i="1"/>
  <c r="O210" i="1"/>
  <c r="N210" i="1"/>
  <c r="L210" i="1"/>
  <c r="K210" i="1"/>
  <c r="M210" i="1" s="1"/>
  <c r="J210" i="1"/>
  <c r="U209" i="1"/>
  <c r="O209" i="1"/>
  <c r="N209" i="1"/>
  <c r="P209" i="1" s="1"/>
  <c r="L209" i="1"/>
  <c r="K209" i="1"/>
  <c r="M209" i="1" s="1"/>
  <c r="J209" i="1"/>
  <c r="U208" i="1"/>
  <c r="O208" i="1"/>
  <c r="N208" i="1"/>
  <c r="M208" i="1"/>
  <c r="L208" i="1"/>
  <c r="K208" i="1"/>
  <c r="J208" i="1"/>
  <c r="U207" i="1"/>
  <c r="O207" i="1"/>
  <c r="N207" i="1"/>
  <c r="L207" i="1"/>
  <c r="K207" i="1"/>
  <c r="M207" i="1" s="1"/>
  <c r="J207" i="1"/>
  <c r="U206" i="1"/>
  <c r="T206" i="1"/>
  <c r="Q206" i="1"/>
  <c r="O206" i="1"/>
  <c r="N206" i="1"/>
  <c r="P206" i="1" s="1"/>
  <c r="L206" i="1"/>
  <c r="K206" i="1"/>
  <c r="M206" i="1" s="1"/>
  <c r="J206" i="1"/>
  <c r="U205" i="1"/>
  <c r="Q205" i="1"/>
  <c r="P205" i="1"/>
  <c r="O205" i="1"/>
  <c r="N205" i="1"/>
  <c r="M205" i="1"/>
  <c r="L205" i="1"/>
  <c r="K205" i="1"/>
  <c r="J205" i="1"/>
  <c r="U204" i="1"/>
  <c r="Q204" i="1"/>
  <c r="T204" i="1" s="1"/>
  <c r="P204" i="1"/>
  <c r="O204" i="1"/>
  <c r="N204" i="1"/>
  <c r="L204" i="1"/>
  <c r="K204" i="1"/>
  <c r="M204" i="1" s="1"/>
  <c r="J204" i="1"/>
  <c r="U203" i="1"/>
  <c r="T203" i="1"/>
  <c r="Q203" i="1"/>
  <c r="P203" i="1"/>
  <c r="O203" i="1"/>
  <c r="N203" i="1"/>
  <c r="L203" i="1"/>
  <c r="K203" i="1"/>
  <c r="M203" i="1" s="1"/>
  <c r="J203" i="1"/>
  <c r="U202" i="1"/>
  <c r="T202" i="1"/>
  <c r="Q202" i="1"/>
  <c r="P202" i="1"/>
  <c r="O202" i="1"/>
  <c r="N202" i="1"/>
  <c r="M202" i="1"/>
  <c r="L202" i="1"/>
  <c r="K202" i="1"/>
  <c r="J202" i="1"/>
  <c r="U201" i="1"/>
  <c r="R201" i="1"/>
  <c r="Q201" i="1"/>
  <c r="O201" i="1"/>
  <c r="N201" i="1"/>
  <c r="P201" i="1" s="1"/>
  <c r="M201" i="1"/>
  <c r="L201" i="1"/>
  <c r="K201" i="1"/>
  <c r="J201" i="1"/>
  <c r="U200" i="1"/>
  <c r="O200" i="1"/>
  <c r="N200" i="1"/>
  <c r="L200" i="1"/>
  <c r="K200" i="1"/>
  <c r="M200" i="1" s="1"/>
  <c r="J200" i="1"/>
  <c r="V199" i="1"/>
  <c r="U199" i="1"/>
  <c r="T199" i="1"/>
  <c r="S199" i="1"/>
  <c r="R199" i="1"/>
  <c r="Q199" i="1"/>
  <c r="P199" i="1"/>
  <c r="O199" i="1"/>
  <c r="N199" i="1"/>
  <c r="L199" i="1"/>
  <c r="K199" i="1"/>
  <c r="M199" i="1" s="1"/>
  <c r="J199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U197" i="1"/>
  <c r="O197" i="1"/>
  <c r="N197" i="1"/>
  <c r="M197" i="1"/>
  <c r="L197" i="1"/>
  <c r="K197" i="1"/>
  <c r="J197" i="1"/>
  <c r="U196" i="1"/>
  <c r="O196" i="1"/>
  <c r="N196" i="1"/>
  <c r="M196" i="1"/>
  <c r="L196" i="1"/>
  <c r="K196" i="1"/>
  <c r="J196" i="1"/>
  <c r="V195" i="1"/>
  <c r="U195" i="1"/>
  <c r="T195" i="1"/>
  <c r="S195" i="1"/>
  <c r="P195" i="1"/>
  <c r="O195" i="1"/>
  <c r="N195" i="1"/>
  <c r="Q195" i="1" s="1"/>
  <c r="R195" i="1" s="1"/>
  <c r="L195" i="1"/>
  <c r="K195" i="1"/>
  <c r="M195" i="1" s="1"/>
  <c r="J195" i="1"/>
  <c r="U194" i="1"/>
  <c r="T194" i="1"/>
  <c r="Q194" i="1"/>
  <c r="P194" i="1"/>
  <c r="O194" i="1"/>
  <c r="N194" i="1"/>
  <c r="L194" i="1"/>
  <c r="K194" i="1"/>
  <c r="M194" i="1" s="1"/>
  <c r="J194" i="1"/>
  <c r="V193" i="1"/>
  <c r="U193" i="1"/>
  <c r="T193" i="1"/>
  <c r="R193" i="1"/>
  <c r="Q193" i="1"/>
  <c r="S193" i="1" s="1"/>
  <c r="P193" i="1"/>
  <c r="O193" i="1"/>
  <c r="N193" i="1"/>
  <c r="L193" i="1"/>
  <c r="K193" i="1"/>
  <c r="M193" i="1" s="1"/>
  <c r="J193" i="1"/>
  <c r="U192" i="1"/>
  <c r="V192" i="1" s="1"/>
  <c r="S192" i="1"/>
  <c r="R192" i="1"/>
  <c r="Q192" i="1"/>
  <c r="T192" i="1" s="1"/>
  <c r="P192" i="1"/>
  <c r="O192" i="1"/>
  <c r="N192" i="1"/>
  <c r="L192" i="1"/>
  <c r="K192" i="1"/>
  <c r="M192" i="1" s="1"/>
  <c r="J192" i="1"/>
  <c r="U191" i="1"/>
  <c r="T191" i="1"/>
  <c r="Q191" i="1"/>
  <c r="S191" i="1" s="1"/>
  <c r="P191" i="1"/>
  <c r="O191" i="1"/>
  <c r="N191" i="1"/>
  <c r="L191" i="1"/>
  <c r="K191" i="1"/>
  <c r="M191" i="1" s="1"/>
  <c r="J191" i="1"/>
  <c r="U190" i="1"/>
  <c r="R190" i="1"/>
  <c r="Q190" i="1"/>
  <c r="T190" i="1" s="1"/>
  <c r="O190" i="1"/>
  <c r="N190" i="1"/>
  <c r="P190" i="1" s="1"/>
  <c r="M190" i="1"/>
  <c r="L190" i="1"/>
  <c r="K190" i="1"/>
  <c r="J190" i="1"/>
  <c r="U189" i="1"/>
  <c r="O189" i="1"/>
  <c r="N189" i="1"/>
  <c r="L189" i="1"/>
  <c r="K189" i="1"/>
  <c r="M189" i="1" s="1"/>
  <c r="J189" i="1"/>
  <c r="U188" i="1"/>
  <c r="O188" i="1"/>
  <c r="N188" i="1"/>
  <c r="M188" i="1"/>
  <c r="L188" i="1"/>
  <c r="K188" i="1"/>
  <c r="J188" i="1"/>
  <c r="U187" i="1"/>
  <c r="O187" i="1"/>
  <c r="N187" i="1"/>
  <c r="Q187" i="1" s="1"/>
  <c r="M187" i="1"/>
  <c r="L187" i="1"/>
  <c r="K187" i="1"/>
  <c r="J187" i="1"/>
  <c r="U186" i="1"/>
  <c r="O186" i="1"/>
  <c r="N186" i="1"/>
  <c r="Q186" i="1" s="1"/>
  <c r="M186" i="1"/>
  <c r="L186" i="1"/>
  <c r="K186" i="1"/>
  <c r="J186" i="1"/>
  <c r="U185" i="1"/>
  <c r="Q185" i="1"/>
  <c r="P185" i="1"/>
  <c r="O185" i="1"/>
  <c r="N185" i="1"/>
  <c r="L185" i="1"/>
  <c r="K185" i="1"/>
  <c r="M185" i="1" s="1"/>
  <c r="J185" i="1"/>
  <c r="U184" i="1"/>
  <c r="S184" i="1"/>
  <c r="R184" i="1"/>
  <c r="Q184" i="1"/>
  <c r="P184" i="1"/>
  <c r="O184" i="1"/>
  <c r="N184" i="1"/>
  <c r="M184" i="1"/>
  <c r="L184" i="1"/>
  <c r="K184" i="1"/>
  <c r="J184" i="1"/>
  <c r="U183" i="1"/>
  <c r="O183" i="1"/>
  <c r="N183" i="1"/>
  <c r="Q183" i="1" s="1"/>
  <c r="M183" i="1"/>
  <c r="L183" i="1"/>
  <c r="K183" i="1"/>
  <c r="J183" i="1"/>
  <c r="U182" i="1"/>
  <c r="T182" i="1"/>
  <c r="S182" i="1"/>
  <c r="R182" i="1"/>
  <c r="Q182" i="1"/>
  <c r="O182" i="1"/>
  <c r="N182" i="1"/>
  <c r="P182" i="1" s="1"/>
  <c r="M182" i="1"/>
  <c r="L182" i="1"/>
  <c r="K182" i="1"/>
  <c r="J182" i="1"/>
  <c r="U181" i="1"/>
  <c r="T181" i="1"/>
  <c r="S181" i="1"/>
  <c r="R181" i="1"/>
  <c r="V181" i="1" s="1"/>
  <c r="P181" i="1"/>
  <c r="O181" i="1"/>
  <c r="N181" i="1"/>
  <c r="Q181" i="1" s="1"/>
  <c r="L181" i="1"/>
  <c r="K181" i="1"/>
  <c r="M181" i="1" s="1"/>
  <c r="J181" i="1"/>
  <c r="U180" i="1"/>
  <c r="Q180" i="1"/>
  <c r="R180" i="1" s="1"/>
  <c r="P180" i="1"/>
  <c r="O180" i="1"/>
  <c r="N180" i="1"/>
  <c r="L180" i="1"/>
  <c r="K180" i="1"/>
  <c r="M180" i="1" s="1"/>
  <c r="J180" i="1"/>
  <c r="U179" i="1"/>
  <c r="T179" i="1"/>
  <c r="R179" i="1"/>
  <c r="V179" i="1" s="1"/>
  <c r="Q179" i="1"/>
  <c r="S179" i="1" s="1"/>
  <c r="P179" i="1"/>
  <c r="O179" i="1"/>
  <c r="N179" i="1"/>
  <c r="L179" i="1"/>
  <c r="K179" i="1"/>
  <c r="M179" i="1" s="1"/>
  <c r="J179" i="1"/>
  <c r="U178" i="1"/>
  <c r="Q178" i="1"/>
  <c r="O178" i="1"/>
  <c r="N178" i="1"/>
  <c r="P178" i="1" s="1"/>
  <c r="M178" i="1"/>
  <c r="L178" i="1"/>
  <c r="K178" i="1"/>
  <c r="J178" i="1"/>
  <c r="U177" i="1"/>
  <c r="O177" i="1"/>
  <c r="N177" i="1"/>
  <c r="L177" i="1"/>
  <c r="K177" i="1"/>
  <c r="M177" i="1" s="1"/>
  <c r="J177" i="1"/>
  <c r="U176" i="1"/>
  <c r="O176" i="1"/>
  <c r="N176" i="1"/>
  <c r="M176" i="1"/>
  <c r="L176" i="1"/>
  <c r="K176" i="1"/>
  <c r="J176" i="1"/>
  <c r="U175" i="1"/>
  <c r="T175" i="1"/>
  <c r="P175" i="1"/>
  <c r="O175" i="1"/>
  <c r="N175" i="1"/>
  <c r="Q175" i="1" s="1"/>
  <c r="M175" i="1"/>
  <c r="L175" i="1"/>
  <c r="K175" i="1"/>
  <c r="J175" i="1"/>
  <c r="U174" i="1"/>
  <c r="O174" i="1"/>
  <c r="N174" i="1"/>
  <c r="Q174" i="1" s="1"/>
  <c r="M174" i="1"/>
  <c r="L174" i="1"/>
  <c r="K174" i="1"/>
  <c r="J174" i="1"/>
  <c r="U173" i="1"/>
  <c r="O173" i="1"/>
  <c r="N173" i="1"/>
  <c r="Q173" i="1" s="1"/>
  <c r="L173" i="1"/>
  <c r="K173" i="1"/>
  <c r="M173" i="1" s="1"/>
  <c r="J173" i="1"/>
  <c r="U172" i="1"/>
  <c r="R172" i="1"/>
  <c r="Q172" i="1"/>
  <c r="P172" i="1"/>
  <c r="O172" i="1"/>
  <c r="N172" i="1"/>
  <c r="L172" i="1"/>
  <c r="K172" i="1"/>
  <c r="M172" i="1" s="1"/>
  <c r="J172" i="1"/>
  <c r="U171" i="1"/>
  <c r="O171" i="1"/>
  <c r="N171" i="1"/>
  <c r="Q171" i="1" s="1"/>
  <c r="M171" i="1"/>
  <c r="L171" i="1"/>
  <c r="K171" i="1"/>
  <c r="J171" i="1"/>
  <c r="U170" i="1"/>
  <c r="R170" i="1"/>
  <c r="Q170" i="1"/>
  <c r="O170" i="1"/>
  <c r="N170" i="1"/>
  <c r="P170" i="1" s="1"/>
  <c r="M170" i="1"/>
  <c r="L170" i="1"/>
  <c r="K170" i="1"/>
  <c r="J170" i="1"/>
  <c r="U169" i="1"/>
  <c r="R169" i="1"/>
  <c r="P169" i="1"/>
  <c r="O169" i="1"/>
  <c r="N169" i="1"/>
  <c r="Q169" i="1" s="1"/>
  <c r="T169" i="1" s="1"/>
  <c r="L169" i="1"/>
  <c r="K169" i="1"/>
  <c r="M169" i="1" s="1"/>
  <c r="J169" i="1"/>
  <c r="U168" i="1"/>
  <c r="T168" i="1"/>
  <c r="Q168" i="1"/>
  <c r="R168" i="1" s="1"/>
  <c r="P168" i="1"/>
  <c r="O168" i="1"/>
  <c r="N168" i="1"/>
  <c r="L168" i="1"/>
  <c r="K168" i="1"/>
  <c r="M168" i="1" s="1"/>
  <c r="J168" i="1"/>
  <c r="U167" i="1"/>
  <c r="T167" i="1"/>
  <c r="V167" i="1" s="1"/>
  <c r="R167" i="1"/>
  <c r="Q167" i="1"/>
  <c r="S167" i="1" s="1"/>
  <c r="P167" i="1"/>
  <c r="O167" i="1"/>
  <c r="N167" i="1"/>
  <c r="L167" i="1"/>
  <c r="K167" i="1"/>
  <c r="M167" i="1" s="1"/>
  <c r="J167" i="1"/>
  <c r="U166" i="1"/>
  <c r="S166" i="1"/>
  <c r="R166" i="1"/>
  <c r="V166" i="1" s="1"/>
  <c r="Q166" i="1"/>
  <c r="T166" i="1" s="1"/>
  <c r="O166" i="1"/>
  <c r="N166" i="1"/>
  <c r="P166" i="1" s="1"/>
  <c r="M166" i="1"/>
  <c r="L166" i="1"/>
  <c r="K166" i="1"/>
  <c r="J166" i="1"/>
  <c r="U165" i="1"/>
  <c r="O165" i="1"/>
  <c r="N165" i="1"/>
  <c r="L165" i="1"/>
  <c r="K165" i="1"/>
  <c r="M165" i="1" s="1"/>
  <c r="J165" i="1"/>
  <c r="U164" i="1"/>
  <c r="O164" i="1"/>
  <c r="N164" i="1"/>
  <c r="M164" i="1"/>
  <c r="L164" i="1"/>
  <c r="K164" i="1"/>
  <c r="J164" i="1"/>
  <c r="U163" i="1"/>
  <c r="O163" i="1"/>
  <c r="N163" i="1"/>
  <c r="Q163" i="1" s="1"/>
  <c r="T163" i="1" s="1"/>
  <c r="M163" i="1"/>
  <c r="L163" i="1"/>
  <c r="K163" i="1"/>
  <c r="J163" i="1"/>
  <c r="U162" i="1"/>
  <c r="Q162" i="1"/>
  <c r="P162" i="1"/>
  <c r="O162" i="1"/>
  <c r="N162" i="1"/>
  <c r="L162" i="1"/>
  <c r="K162" i="1"/>
  <c r="M162" i="1" s="1"/>
  <c r="J162" i="1"/>
  <c r="U161" i="1"/>
  <c r="Q161" i="1"/>
  <c r="P161" i="1"/>
  <c r="O161" i="1"/>
  <c r="N161" i="1"/>
  <c r="L161" i="1"/>
  <c r="K161" i="1"/>
  <c r="M161" i="1" s="1"/>
  <c r="J161" i="1"/>
  <c r="U160" i="1"/>
  <c r="S160" i="1"/>
  <c r="R160" i="1"/>
  <c r="Q160" i="1"/>
  <c r="P160" i="1"/>
  <c r="O160" i="1"/>
  <c r="N160" i="1"/>
  <c r="M160" i="1"/>
  <c r="L160" i="1"/>
  <c r="K160" i="1"/>
  <c r="J160" i="1"/>
  <c r="U159" i="1"/>
  <c r="O159" i="1"/>
  <c r="N159" i="1"/>
  <c r="Q159" i="1" s="1"/>
  <c r="M159" i="1"/>
  <c r="L159" i="1"/>
  <c r="K159" i="1"/>
  <c r="J159" i="1"/>
  <c r="U158" i="1"/>
  <c r="T158" i="1"/>
  <c r="S158" i="1"/>
  <c r="R158" i="1"/>
  <c r="Q158" i="1"/>
  <c r="O158" i="1"/>
  <c r="N158" i="1"/>
  <c r="P158" i="1" s="1"/>
  <c r="M158" i="1"/>
  <c r="L158" i="1"/>
  <c r="K158" i="1"/>
  <c r="J158" i="1"/>
  <c r="U157" i="1"/>
  <c r="T157" i="1"/>
  <c r="S157" i="1"/>
  <c r="R157" i="1"/>
  <c r="P157" i="1"/>
  <c r="O157" i="1"/>
  <c r="N157" i="1"/>
  <c r="Q157" i="1" s="1"/>
  <c r="L157" i="1"/>
  <c r="K157" i="1"/>
  <c r="M157" i="1" s="1"/>
  <c r="J157" i="1"/>
  <c r="U156" i="1"/>
  <c r="Q156" i="1"/>
  <c r="P156" i="1"/>
  <c r="O156" i="1"/>
  <c r="N156" i="1"/>
  <c r="L156" i="1"/>
  <c r="K156" i="1"/>
  <c r="M156" i="1" s="1"/>
  <c r="J156" i="1"/>
  <c r="U155" i="1"/>
  <c r="Q155" i="1"/>
  <c r="S155" i="1" s="1"/>
  <c r="P155" i="1"/>
  <c r="O155" i="1"/>
  <c r="N155" i="1"/>
  <c r="L155" i="1"/>
  <c r="K155" i="1"/>
  <c r="M155" i="1" s="1"/>
  <c r="J155" i="1"/>
  <c r="U154" i="1"/>
  <c r="R154" i="1"/>
  <c r="Q154" i="1"/>
  <c r="T154" i="1" s="1"/>
  <c r="O154" i="1"/>
  <c r="N154" i="1"/>
  <c r="P154" i="1" s="1"/>
  <c r="M154" i="1"/>
  <c r="L154" i="1"/>
  <c r="K154" i="1"/>
  <c r="J154" i="1"/>
  <c r="U153" i="1"/>
  <c r="O153" i="1"/>
  <c r="N153" i="1"/>
  <c r="M153" i="1"/>
  <c r="L153" i="1"/>
  <c r="K153" i="1"/>
  <c r="J153" i="1"/>
  <c r="U152" i="1"/>
  <c r="O152" i="1"/>
  <c r="N152" i="1"/>
  <c r="L152" i="1"/>
  <c r="K152" i="1"/>
  <c r="M152" i="1" s="1"/>
  <c r="J152" i="1"/>
  <c r="U151" i="1"/>
  <c r="O151" i="1"/>
  <c r="N151" i="1"/>
  <c r="Q151" i="1" s="1"/>
  <c r="M151" i="1"/>
  <c r="L151" i="1"/>
  <c r="K151" i="1"/>
  <c r="J151" i="1"/>
  <c r="U150" i="1"/>
  <c r="Q150" i="1"/>
  <c r="P150" i="1"/>
  <c r="O150" i="1"/>
  <c r="N150" i="1"/>
  <c r="M150" i="1"/>
  <c r="L150" i="1"/>
  <c r="K150" i="1"/>
  <c r="J150" i="1"/>
  <c r="U149" i="1"/>
  <c r="Q149" i="1"/>
  <c r="P149" i="1"/>
  <c r="O149" i="1"/>
  <c r="N149" i="1"/>
  <c r="L149" i="1"/>
  <c r="K149" i="1"/>
  <c r="M149" i="1" s="1"/>
  <c r="J149" i="1"/>
  <c r="U148" i="1"/>
  <c r="R148" i="1"/>
  <c r="Q148" i="1"/>
  <c r="P148" i="1"/>
  <c r="O148" i="1"/>
  <c r="N148" i="1"/>
  <c r="M148" i="1"/>
  <c r="L148" i="1"/>
  <c r="K148" i="1"/>
  <c r="J148" i="1"/>
  <c r="U147" i="1"/>
  <c r="P147" i="1"/>
  <c r="O147" i="1"/>
  <c r="N147" i="1"/>
  <c r="Q147" i="1" s="1"/>
  <c r="M147" i="1"/>
  <c r="L147" i="1"/>
  <c r="K147" i="1"/>
  <c r="J147" i="1"/>
  <c r="U146" i="1"/>
  <c r="O146" i="1"/>
  <c r="N146" i="1"/>
  <c r="M146" i="1"/>
  <c r="L146" i="1"/>
  <c r="K146" i="1"/>
  <c r="J146" i="1"/>
  <c r="U145" i="1"/>
  <c r="O145" i="1"/>
  <c r="N145" i="1"/>
  <c r="M145" i="1"/>
  <c r="L145" i="1"/>
  <c r="K145" i="1"/>
  <c r="J145" i="1"/>
  <c r="U144" i="1"/>
  <c r="O144" i="1"/>
  <c r="N144" i="1"/>
  <c r="L144" i="1"/>
  <c r="K144" i="1"/>
  <c r="M144" i="1" s="1"/>
  <c r="J144" i="1"/>
  <c r="U143" i="1"/>
  <c r="T143" i="1"/>
  <c r="Q143" i="1"/>
  <c r="S143" i="1" s="1"/>
  <c r="P143" i="1"/>
  <c r="O143" i="1"/>
  <c r="N143" i="1"/>
  <c r="L143" i="1"/>
  <c r="K143" i="1"/>
  <c r="M143" i="1" s="1"/>
  <c r="J143" i="1"/>
  <c r="U142" i="1"/>
  <c r="S142" i="1"/>
  <c r="R142" i="1"/>
  <c r="Q142" i="1"/>
  <c r="T142" i="1" s="1"/>
  <c r="P142" i="1"/>
  <c r="O142" i="1"/>
  <c r="N142" i="1"/>
  <c r="L142" i="1"/>
  <c r="K142" i="1"/>
  <c r="M142" i="1" s="1"/>
  <c r="J142" i="1"/>
  <c r="U141" i="1"/>
  <c r="O141" i="1"/>
  <c r="N141" i="1"/>
  <c r="P141" i="1" s="1"/>
  <c r="L141" i="1"/>
  <c r="K141" i="1"/>
  <c r="M141" i="1" s="1"/>
  <c r="J141" i="1"/>
  <c r="U140" i="1"/>
  <c r="O140" i="1"/>
  <c r="N140" i="1"/>
  <c r="L140" i="1"/>
  <c r="K140" i="1"/>
  <c r="M140" i="1" s="1"/>
  <c r="J140" i="1"/>
  <c r="U139" i="1"/>
  <c r="S139" i="1"/>
  <c r="P139" i="1"/>
  <c r="O139" i="1"/>
  <c r="N139" i="1"/>
  <c r="Q139" i="1" s="1"/>
  <c r="R139" i="1" s="1"/>
  <c r="M139" i="1"/>
  <c r="L139" i="1"/>
  <c r="K139" i="1"/>
  <c r="J139" i="1"/>
  <c r="U138" i="1"/>
  <c r="O138" i="1"/>
  <c r="N138" i="1"/>
  <c r="Q138" i="1" s="1"/>
  <c r="L138" i="1"/>
  <c r="K138" i="1"/>
  <c r="M138" i="1" s="1"/>
  <c r="J138" i="1"/>
  <c r="U137" i="1"/>
  <c r="O137" i="1"/>
  <c r="N137" i="1"/>
  <c r="Q137" i="1" s="1"/>
  <c r="L137" i="1"/>
  <c r="K137" i="1"/>
  <c r="M137" i="1" s="1"/>
  <c r="J137" i="1"/>
  <c r="U136" i="1"/>
  <c r="S136" i="1"/>
  <c r="R136" i="1"/>
  <c r="Q136" i="1"/>
  <c r="P136" i="1"/>
  <c r="O136" i="1"/>
  <c r="N136" i="1"/>
  <c r="M136" i="1"/>
  <c r="L136" i="1"/>
  <c r="K136" i="1"/>
  <c r="J136" i="1"/>
  <c r="U135" i="1"/>
  <c r="Q135" i="1"/>
  <c r="P135" i="1"/>
  <c r="O135" i="1"/>
  <c r="N135" i="1"/>
  <c r="M135" i="1"/>
  <c r="L135" i="1"/>
  <c r="K135" i="1"/>
  <c r="J135" i="1"/>
  <c r="U134" i="1"/>
  <c r="Q134" i="1"/>
  <c r="S134" i="1" s="1"/>
  <c r="O134" i="1"/>
  <c r="N134" i="1"/>
  <c r="P134" i="1" s="1"/>
  <c r="M134" i="1"/>
  <c r="L134" i="1"/>
  <c r="K134" i="1"/>
  <c r="J134" i="1"/>
  <c r="U133" i="1"/>
  <c r="T133" i="1"/>
  <c r="S133" i="1"/>
  <c r="R133" i="1"/>
  <c r="P133" i="1"/>
  <c r="O133" i="1"/>
  <c r="N133" i="1"/>
  <c r="Q133" i="1" s="1"/>
  <c r="M133" i="1"/>
  <c r="L133" i="1"/>
  <c r="K133" i="1"/>
  <c r="J133" i="1"/>
  <c r="U132" i="1"/>
  <c r="S132" i="1"/>
  <c r="Q132" i="1"/>
  <c r="P132" i="1"/>
  <c r="O132" i="1"/>
  <c r="N132" i="1"/>
  <c r="L132" i="1"/>
  <c r="K132" i="1"/>
  <c r="M132" i="1" s="1"/>
  <c r="J132" i="1"/>
  <c r="U131" i="1"/>
  <c r="Q131" i="1"/>
  <c r="P131" i="1"/>
  <c r="O131" i="1"/>
  <c r="N131" i="1"/>
  <c r="L131" i="1"/>
  <c r="K131" i="1"/>
  <c r="M131" i="1" s="1"/>
  <c r="J131" i="1"/>
  <c r="U130" i="1"/>
  <c r="R130" i="1"/>
  <c r="Q130" i="1"/>
  <c r="T130" i="1" s="1"/>
  <c r="P130" i="1"/>
  <c r="O130" i="1"/>
  <c r="N130" i="1"/>
  <c r="M130" i="1"/>
  <c r="L130" i="1"/>
  <c r="K130" i="1"/>
  <c r="J130" i="1"/>
  <c r="U129" i="1"/>
  <c r="O129" i="1"/>
  <c r="N129" i="1"/>
  <c r="P129" i="1" s="1"/>
  <c r="M129" i="1"/>
  <c r="L129" i="1"/>
  <c r="K129" i="1"/>
  <c r="J129" i="1"/>
  <c r="U128" i="1"/>
  <c r="O128" i="1"/>
  <c r="N128" i="1"/>
  <c r="M128" i="1"/>
  <c r="L128" i="1"/>
  <c r="K128" i="1"/>
  <c r="J128" i="1"/>
  <c r="U127" i="1"/>
  <c r="O127" i="1"/>
  <c r="N127" i="1"/>
  <c r="Q127" i="1" s="1"/>
  <c r="R127" i="1" s="1"/>
  <c r="M127" i="1"/>
  <c r="L127" i="1"/>
  <c r="K127" i="1"/>
  <c r="J127" i="1"/>
  <c r="U126" i="1"/>
  <c r="T126" i="1"/>
  <c r="O126" i="1"/>
  <c r="N126" i="1"/>
  <c r="Q126" i="1" s="1"/>
  <c r="L126" i="1"/>
  <c r="K126" i="1"/>
  <c r="M126" i="1" s="1"/>
  <c r="J126" i="1"/>
  <c r="U125" i="1"/>
  <c r="Q125" i="1"/>
  <c r="P125" i="1"/>
  <c r="O125" i="1"/>
  <c r="N125" i="1"/>
  <c r="L125" i="1"/>
  <c r="K125" i="1"/>
  <c r="M125" i="1" s="1"/>
  <c r="J125" i="1"/>
  <c r="U124" i="1"/>
  <c r="S124" i="1"/>
  <c r="Q124" i="1"/>
  <c r="T124" i="1" s="1"/>
  <c r="P124" i="1"/>
  <c r="O124" i="1"/>
  <c r="N124" i="1"/>
  <c r="L124" i="1"/>
  <c r="K124" i="1"/>
  <c r="M124" i="1" s="1"/>
  <c r="J124" i="1"/>
  <c r="U123" i="1"/>
  <c r="T123" i="1"/>
  <c r="S123" i="1"/>
  <c r="Q123" i="1"/>
  <c r="P123" i="1"/>
  <c r="O123" i="1"/>
  <c r="N123" i="1"/>
  <c r="L123" i="1"/>
  <c r="K123" i="1"/>
  <c r="M123" i="1" s="1"/>
  <c r="J123" i="1"/>
  <c r="U122" i="1"/>
  <c r="O122" i="1"/>
  <c r="N122" i="1"/>
  <c r="P122" i="1" s="1"/>
  <c r="M122" i="1"/>
  <c r="L122" i="1"/>
  <c r="K122" i="1"/>
  <c r="J122" i="1"/>
  <c r="U121" i="1"/>
  <c r="T121" i="1"/>
  <c r="S121" i="1"/>
  <c r="O121" i="1"/>
  <c r="N121" i="1"/>
  <c r="Q121" i="1" s="1"/>
  <c r="R121" i="1" s="1"/>
  <c r="V121" i="1" s="1"/>
  <c r="M121" i="1"/>
  <c r="L121" i="1"/>
  <c r="K121" i="1"/>
  <c r="J121" i="1"/>
  <c r="U120" i="1"/>
  <c r="O120" i="1"/>
  <c r="N120" i="1"/>
  <c r="Q120" i="1" s="1"/>
  <c r="L120" i="1"/>
  <c r="K120" i="1"/>
  <c r="M120" i="1" s="1"/>
  <c r="J120" i="1"/>
  <c r="U119" i="1"/>
  <c r="O119" i="1"/>
  <c r="N119" i="1"/>
  <c r="Q119" i="1" s="1"/>
  <c r="L119" i="1"/>
  <c r="K119" i="1"/>
  <c r="M119" i="1" s="1"/>
  <c r="J119" i="1"/>
  <c r="U118" i="1"/>
  <c r="S118" i="1"/>
  <c r="R118" i="1"/>
  <c r="V118" i="1" s="1"/>
  <c r="Q118" i="1"/>
  <c r="T118" i="1" s="1"/>
  <c r="P118" i="1"/>
  <c r="O118" i="1"/>
  <c r="N118" i="1"/>
  <c r="M118" i="1"/>
  <c r="L118" i="1"/>
  <c r="K118" i="1"/>
  <c r="J118" i="1"/>
  <c r="U117" i="1"/>
  <c r="O117" i="1"/>
  <c r="N117" i="1"/>
  <c r="Q117" i="1" s="1"/>
  <c r="L117" i="1"/>
  <c r="K117" i="1"/>
  <c r="M117" i="1" s="1"/>
  <c r="J117" i="1"/>
  <c r="U116" i="1"/>
  <c r="O116" i="1"/>
  <c r="N116" i="1"/>
  <c r="M116" i="1"/>
  <c r="L116" i="1"/>
  <c r="K116" i="1"/>
  <c r="J116" i="1"/>
  <c r="U115" i="1"/>
  <c r="O115" i="1"/>
  <c r="N115" i="1"/>
  <c r="M115" i="1"/>
  <c r="L115" i="1"/>
  <c r="K115" i="1"/>
  <c r="J115" i="1"/>
  <c r="U114" i="1"/>
  <c r="O114" i="1"/>
  <c r="N114" i="1"/>
  <c r="M114" i="1"/>
  <c r="L114" i="1"/>
  <c r="K114" i="1"/>
  <c r="J114" i="1"/>
  <c r="U113" i="1"/>
  <c r="O113" i="1"/>
  <c r="N113" i="1"/>
  <c r="L113" i="1"/>
  <c r="K113" i="1"/>
  <c r="M113" i="1" s="1"/>
  <c r="J113" i="1"/>
  <c r="U112" i="1"/>
  <c r="Q112" i="1"/>
  <c r="P112" i="1"/>
  <c r="O112" i="1"/>
  <c r="N112" i="1"/>
  <c r="M112" i="1"/>
  <c r="L112" i="1"/>
  <c r="K112" i="1"/>
  <c r="J112" i="1"/>
  <c r="U111" i="1"/>
  <c r="O111" i="1"/>
  <c r="N111" i="1"/>
  <c r="M111" i="1"/>
  <c r="L111" i="1"/>
  <c r="K111" i="1"/>
  <c r="J111" i="1"/>
  <c r="U110" i="1"/>
  <c r="T110" i="1"/>
  <c r="S110" i="1"/>
  <c r="R110" i="1"/>
  <c r="Q110" i="1"/>
  <c r="O110" i="1"/>
  <c r="N110" i="1"/>
  <c r="P110" i="1" s="1"/>
  <c r="M110" i="1"/>
  <c r="L110" i="1"/>
  <c r="K110" i="1"/>
  <c r="J110" i="1"/>
  <c r="U109" i="1"/>
  <c r="T109" i="1"/>
  <c r="S109" i="1"/>
  <c r="R109" i="1"/>
  <c r="P109" i="1"/>
  <c r="O109" i="1"/>
  <c r="N109" i="1"/>
  <c r="Q109" i="1" s="1"/>
  <c r="M109" i="1"/>
  <c r="L109" i="1"/>
  <c r="K109" i="1"/>
  <c r="J109" i="1"/>
  <c r="U108" i="1"/>
  <c r="T108" i="1"/>
  <c r="S108" i="1"/>
  <c r="Q108" i="1"/>
  <c r="P108" i="1"/>
  <c r="O108" i="1"/>
  <c r="N108" i="1"/>
  <c r="M108" i="1"/>
  <c r="L108" i="1"/>
  <c r="K108" i="1"/>
  <c r="J108" i="1"/>
  <c r="U107" i="1"/>
  <c r="O107" i="1"/>
  <c r="N107" i="1"/>
  <c r="L107" i="1"/>
  <c r="K107" i="1"/>
  <c r="M107" i="1" s="1"/>
  <c r="J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U105" i="1"/>
  <c r="O105" i="1"/>
  <c r="N105" i="1"/>
  <c r="Q105" i="1" s="1"/>
  <c r="L105" i="1"/>
  <c r="K105" i="1"/>
  <c r="M105" i="1" s="1"/>
  <c r="J105" i="1"/>
  <c r="U104" i="1"/>
  <c r="O104" i="1"/>
  <c r="N104" i="1"/>
  <c r="P104" i="1" s="1"/>
  <c r="L104" i="1"/>
  <c r="K104" i="1"/>
  <c r="M104" i="1" s="1"/>
  <c r="J104" i="1"/>
  <c r="U103" i="1"/>
  <c r="T103" i="1"/>
  <c r="O103" i="1"/>
  <c r="N103" i="1"/>
  <c r="Q103" i="1" s="1"/>
  <c r="S103" i="1" s="1"/>
  <c r="L103" i="1"/>
  <c r="K103" i="1"/>
  <c r="M103" i="1" s="1"/>
  <c r="J103" i="1"/>
  <c r="U102" i="1"/>
  <c r="O102" i="1"/>
  <c r="N102" i="1"/>
  <c r="Q102" i="1" s="1"/>
  <c r="L102" i="1"/>
  <c r="K102" i="1"/>
  <c r="M102" i="1" s="1"/>
  <c r="J102" i="1"/>
  <c r="U101" i="1"/>
  <c r="O101" i="1"/>
  <c r="N101" i="1"/>
  <c r="L101" i="1"/>
  <c r="K101" i="1"/>
  <c r="M101" i="1" s="1"/>
  <c r="J101" i="1"/>
  <c r="U100" i="1"/>
  <c r="O100" i="1"/>
  <c r="N100" i="1"/>
  <c r="L100" i="1"/>
  <c r="K100" i="1"/>
  <c r="M100" i="1" s="1"/>
  <c r="J100" i="1"/>
  <c r="U99" i="1"/>
  <c r="T99" i="1"/>
  <c r="S99" i="1"/>
  <c r="Q99" i="1"/>
  <c r="R99" i="1" s="1"/>
  <c r="V99" i="1" s="1"/>
  <c r="P99" i="1"/>
  <c r="O99" i="1"/>
  <c r="N99" i="1"/>
  <c r="L99" i="1"/>
  <c r="K99" i="1"/>
  <c r="M99" i="1" s="1"/>
  <c r="J99" i="1"/>
  <c r="U98" i="1"/>
  <c r="P98" i="1"/>
  <c r="O98" i="1"/>
  <c r="N98" i="1"/>
  <c r="Q98" i="1" s="1"/>
  <c r="L98" i="1"/>
  <c r="K98" i="1"/>
  <c r="M98" i="1" s="1"/>
  <c r="J98" i="1"/>
  <c r="U97" i="1"/>
  <c r="Q97" i="1"/>
  <c r="P97" i="1"/>
  <c r="O97" i="1"/>
  <c r="N97" i="1"/>
  <c r="M97" i="1"/>
  <c r="L97" i="1"/>
  <c r="K97" i="1"/>
  <c r="J97" i="1"/>
  <c r="U96" i="1"/>
  <c r="O96" i="1"/>
  <c r="N96" i="1"/>
  <c r="P96" i="1" s="1"/>
  <c r="L96" i="1"/>
  <c r="K96" i="1"/>
  <c r="M96" i="1" s="1"/>
  <c r="J96" i="1"/>
  <c r="U95" i="1"/>
  <c r="O95" i="1"/>
  <c r="N95" i="1"/>
  <c r="L95" i="1"/>
  <c r="K95" i="1"/>
  <c r="M95" i="1" s="1"/>
  <c r="J95" i="1"/>
  <c r="U94" i="1"/>
  <c r="S94" i="1"/>
  <c r="R94" i="1"/>
  <c r="V94" i="1" s="1"/>
  <c r="Q94" i="1"/>
  <c r="T94" i="1" s="1"/>
  <c r="P94" i="1"/>
  <c r="O94" i="1"/>
  <c r="N94" i="1"/>
  <c r="M94" i="1"/>
  <c r="L94" i="1"/>
  <c r="K94" i="1"/>
  <c r="J94" i="1"/>
  <c r="U93" i="1"/>
  <c r="T93" i="1"/>
  <c r="P93" i="1"/>
  <c r="O93" i="1"/>
  <c r="N93" i="1"/>
  <c r="Q93" i="1" s="1"/>
  <c r="M93" i="1"/>
  <c r="L93" i="1"/>
  <c r="K93" i="1"/>
  <c r="J93" i="1"/>
  <c r="U92" i="1"/>
  <c r="Q92" i="1"/>
  <c r="O92" i="1"/>
  <c r="N92" i="1"/>
  <c r="P92" i="1" s="1"/>
  <c r="M92" i="1"/>
  <c r="L92" i="1"/>
  <c r="K92" i="1"/>
  <c r="J92" i="1"/>
  <c r="U91" i="1"/>
  <c r="T91" i="1"/>
  <c r="O91" i="1"/>
  <c r="N91" i="1"/>
  <c r="Q91" i="1" s="1"/>
  <c r="M91" i="1"/>
  <c r="L91" i="1"/>
  <c r="K91" i="1"/>
  <c r="J91" i="1"/>
  <c r="U90" i="1"/>
  <c r="T90" i="1"/>
  <c r="P90" i="1"/>
  <c r="O90" i="1"/>
  <c r="N90" i="1"/>
  <c r="Q90" i="1" s="1"/>
  <c r="L90" i="1"/>
  <c r="K90" i="1"/>
  <c r="M90" i="1" s="1"/>
  <c r="J90" i="1"/>
  <c r="U89" i="1"/>
  <c r="O89" i="1"/>
  <c r="N89" i="1"/>
  <c r="Q89" i="1" s="1"/>
  <c r="M89" i="1"/>
  <c r="L89" i="1"/>
  <c r="K89" i="1"/>
  <c r="J89" i="1"/>
  <c r="U88" i="1"/>
  <c r="R88" i="1"/>
  <c r="Q88" i="1"/>
  <c r="P88" i="1"/>
  <c r="O88" i="1"/>
  <c r="N88" i="1"/>
  <c r="M88" i="1"/>
  <c r="L88" i="1"/>
  <c r="K88" i="1"/>
  <c r="J88" i="1"/>
  <c r="U87" i="1"/>
  <c r="S87" i="1"/>
  <c r="R87" i="1"/>
  <c r="Q87" i="1"/>
  <c r="T87" i="1" s="1"/>
  <c r="P87" i="1"/>
  <c r="O87" i="1"/>
  <c r="N87" i="1"/>
  <c r="L87" i="1"/>
  <c r="K87" i="1"/>
  <c r="M87" i="1" s="1"/>
  <c r="J87" i="1"/>
  <c r="U86" i="1"/>
  <c r="Q86" i="1"/>
  <c r="P86" i="1"/>
  <c r="O86" i="1"/>
  <c r="N86" i="1"/>
  <c r="L86" i="1"/>
  <c r="K86" i="1"/>
  <c r="M86" i="1" s="1"/>
  <c r="J86" i="1"/>
  <c r="U85" i="1"/>
  <c r="Q85" i="1"/>
  <c r="T85" i="1" s="1"/>
  <c r="P85" i="1"/>
  <c r="O85" i="1"/>
  <c r="N85" i="1"/>
  <c r="M85" i="1"/>
  <c r="L85" i="1"/>
  <c r="K85" i="1"/>
  <c r="J85" i="1"/>
  <c r="U84" i="1"/>
  <c r="O84" i="1"/>
  <c r="N84" i="1"/>
  <c r="P84" i="1" s="1"/>
  <c r="M84" i="1"/>
  <c r="L84" i="1"/>
  <c r="K84" i="1"/>
  <c r="J84" i="1"/>
  <c r="U83" i="1"/>
  <c r="O83" i="1"/>
  <c r="N83" i="1"/>
  <c r="L83" i="1"/>
  <c r="K83" i="1"/>
  <c r="M83" i="1" s="1"/>
  <c r="J83" i="1"/>
  <c r="U82" i="1"/>
  <c r="P82" i="1"/>
  <c r="O82" i="1"/>
  <c r="N82" i="1"/>
  <c r="Q82" i="1" s="1"/>
  <c r="R82" i="1" s="1"/>
  <c r="L82" i="1"/>
  <c r="K82" i="1"/>
  <c r="M82" i="1" s="1"/>
  <c r="J82" i="1"/>
  <c r="U81" i="1"/>
  <c r="T81" i="1"/>
  <c r="Q81" i="1"/>
  <c r="P81" i="1"/>
  <c r="O81" i="1"/>
  <c r="N81" i="1"/>
  <c r="L81" i="1"/>
  <c r="K81" i="1"/>
  <c r="M81" i="1" s="1"/>
  <c r="J81" i="1"/>
  <c r="U80" i="1"/>
  <c r="Q80" i="1"/>
  <c r="O80" i="1"/>
  <c r="N80" i="1"/>
  <c r="P80" i="1" s="1"/>
  <c r="L80" i="1"/>
  <c r="K80" i="1"/>
  <c r="M80" i="1" s="1"/>
  <c r="J80" i="1"/>
  <c r="U79" i="1"/>
  <c r="O79" i="1"/>
  <c r="N79" i="1"/>
  <c r="M79" i="1"/>
  <c r="L79" i="1"/>
  <c r="K79" i="1"/>
  <c r="J79" i="1"/>
  <c r="U78" i="1"/>
  <c r="S78" i="1"/>
  <c r="O78" i="1"/>
  <c r="N78" i="1"/>
  <c r="Q78" i="1" s="1"/>
  <c r="T78" i="1" s="1"/>
  <c r="L78" i="1"/>
  <c r="K78" i="1"/>
  <c r="M78" i="1" s="1"/>
  <c r="J78" i="1"/>
  <c r="U77" i="1"/>
  <c r="O77" i="1"/>
  <c r="N77" i="1"/>
  <c r="Q77" i="1" s="1"/>
  <c r="M77" i="1"/>
  <c r="L77" i="1"/>
  <c r="K77" i="1"/>
  <c r="J77" i="1"/>
  <c r="U76" i="1"/>
  <c r="O76" i="1"/>
  <c r="N76" i="1"/>
  <c r="P76" i="1" s="1"/>
  <c r="M76" i="1"/>
  <c r="L76" i="1"/>
  <c r="K76" i="1"/>
  <c r="J76" i="1"/>
  <c r="U75" i="1"/>
  <c r="O75" i="1"/>
  <c r="N75" i="1"/>
  <c r="P75" i="1" s="1"/>
  <c r="L75" i="1"/>
  <c r="K75" i="1"/>
  <c r="M75" i="1" s="1"/>
  <c r="J75" i="1"/>
  <c r="U74" i="1"/>
  <c r="T74" i="1"/>
  <c r="S74" i="1"/>
  <c r="R74" i="1"/>
  <c r="Q74" i="1"/>
  <c r="P74" i="1"/>
  <c r="O74" i="1"/>
  <c r="N74" i="1"/>
  <c r="L74" i="1"/>
  <c r="K74" i="1"/>
  <c r="M74" i="1" s="1"/>
  <c r="J74" i="1"/>
  <c r="U73" i="1"/>
  <c r="T73" i="1"/>
  <c r="S73" i="1"/>
  <c r="R73" i="1"/>
  <c r="Q73" i="1"/>
  <c r="P73" i="1"/>
  <c r="O73" i="1"/>
  <c r="N73" i="1"/>
  <c r="M73" i="1"/>
  <c r="L73" i="1"/>
  <c r="K73" i="1"/>
  <c r="J73" i="1"/>
  <c r="U72" i="1"/>
  <c r="O72" i="1"/>
  <c r="N72" i="1"/>
  <c r="P72" i="1" s="1"/>
  <c r="M72" i="1"/>
  <c r="L72" i="1"/>
  <c r="K72" i="1"/>
  <c r="J72" i="1"/>
  <c r="U71" i="1"/>
  <c r="O71" i="1"/>
  <c r="N71" i="1"/>
  <c r="L71" i="1"/>
  <c r="K71" i="1"/>
  <c r="M71" i="1" s="1"/>
  <c r="J71" i="1"/>
  <c r="U70" i="1"/>
  <c r="T70" i="1"/>
  <c r="S70" i="1"/>
  <c r="Q70" i="1"/>
  <c r="R70" i="1" s="1"/>
  <c r="V70" i="1" s="1"/>
  <c r="P70" i="1"/>
  <c r="O70" i="1"/>
  <c r="N70" i="1"/>
  <c r="L70" i="1"/>
  <c r="K70" i="1"/>
  <c r="M70" i="1" s="1"/>
  <c r="J70" i="1"/>
  <c r="U69" i="1"/>
  <c r="T69" i="1"/>
  <c r="Q69" i="1"/>
  <c r="P69" i="1"/>
  <c r="O69" i="1"/>
  <c r="N69" i="1"/>
  <c r="M69" i="1"/>
  <c r="L69" i="1"/>
  <c r="K69" i="1"/>
  <c r="J69" i="1"/>
  <c r="U68" i="1"/>
  <c r="Q68" i="1"/>
  <c r="O68" i="1"/>
  <c r="N68" i="1"/>
  <c r="P68" i="1" s="1"/>
  <c r="M68" i="1"/>
  <c r="L68" i="1"/>
  <c r="K68" i="1"/>
  <c r="J68" i="1"/>
  <c r="U67" i="1"/>
  <c r="O67" i="1"/>
  <c r="N67" i="1"/>
  <c r="L67" i="1"/>
  <c r="K67" i="1"/>
  <c r="M67" i="1" s="1"/>
  <c r="J67" i="1"/>
  <c r="U66" i="1"/>
  <c r="O66" i="1"/>
  <c r="N66" i="1"/>
  <c r="Q66" i="1" s="1"/>
  <c r="L66" i="1"/>
  <c r="K66" i="1"/>
  <c r="M66" i="1" s="1"/>
  <c r="J66" i="1"/>
  <c r="U65" i="1"/>
  <c r="T65" i="1"/>
  <c r="Q65" i="1"/>
  <c r="O65" i="1"/>
  <c r="N65" i="1"/>
  <c r="P65" i="1" s="1"/>
  <c r="M65" i="1"/>
  <c r="L65" i="1"/>
  <c r="K65" i="1"/>
  <c r="J65" i="1"/>
  <c r="U64" i="1"/>
  <c r="R64" i="1"/>
  <c r="Q64" i="1"/>
  <c r="P64" i="1"/>
  <c r="O64" i="1"/>
  <c r="N64" i="1"/>
  <c r="M64" i="1"/>
  <c r="L64" i="1"/>
  <c r="K64" i="1"/>
  <c r="J64" i="1"/>
  <c r="U63" i="1"/>
  <c r="R63" i="1"/>
  <c r="Q63" i="1"/>
  <c r="T63" i="1" s="1"/>
  <c r="P63" i="1"/>
  <c r="O63" i="1"/>
  <c r="N63" i="1"/>
  <c r="L63" i="1"/>
  <c r="K63" i="1"/>
  <c r="M63" i="1" s="1"/>
  <c r="J63" i="1"/>
  <c r="U62" i="1"/>
  <c r="Q62" i="1"/>
  <c r="R62" i="1" s="1"/>
  <c r="P62" i="1"/>
  <c r="O62" i="1"/>
  <c r="N62" i="1"/>
  <c r="L62" i="1"/>
  <c r="K62" i="1"/>
  <c r="M62" i="1" s="1"/>
  <c r="J62" i="1"/>
  <c r="U61" i="1"/>
  <c r="T61" i="1"/>
  <c r="S61" i="1"/>
  <c r="R61" i="1"/>
  <c r="Q61" i="1"/>
  <c r="P61" i="1"/>
  <c r="O61" i="1"/>
  <c r="N61" i="1"/>
  <c r="M61" i="1"/>
  <c r="L61" i="1"/>
  <c r="K61" i="1"/>
  <c r="J61" i="1"/>
  <c r="U60" i="1"/>
  <c r="Q60" i="1"/>
  <c r="S60" i="1" s="1"/>
  <c r="O60" i="1"/>
  <c r="N60" i="1"/>
  <c r="P60" i="1" s="1"/>
  <c r="M60" i="1"/>
  <c r="L60" i="1"/>
  <c r="K60" i="1"/>
  <c r="J60" i="1"/>
  <c r="U59" i="1"/>
  <c r="O59" i="1"/>
  <c r="N59" i="1"/>
  <c r="L59" i="1"/>
  <c r="K59" i="1"/>
  <c r="M59" i="1" s="1"/>
  <c r="J59" i="1"/>
  <c r="U58" i="1"/>
  <c r="T58" i="1"/>
  <c r="S58" i="1"/>
  <c r="Q58" i="1"/>
  <c r="R58" i="1" s="1"/>
  <c r="V58" i="1" s="1"/>
  <c r="P58" i="1"/>
  <c r="O58" i="1"/>
  <c r="N58" i="1"/>
  <c r="L58" i="1"/>
  <c r="K58" i="1"/>
  <c r="M58" i="1" s="1"/>
  <c r="J58" i="1"/>
  <c r="U57" i="1"/>
  <c r="Q57" i="1"/>
  <c r="P57" i="1"/>
  <c r="O57" i="1"/>
  <c r="N57" i="1"/>
  <c r="L57" i="1"/>
  <c r="K57" i="1"/>
  <c r="M57" i="1" s="1"/>
  <c r="J57" i="1"/>
  <c r="U56" i="1"/>
  <c r="O56" i="1"/>
  <c r="N56" i="1"/>
  <c r="P56" i="1" s="1"/>
  <c r="M56" i="1"/>
  <c r="L56" i="1"/>
  <c r="K56" i="1"/>
  <c r="J56" i="1"/>
  <c r="U55" i="1"/>
  <c r="O55" i="1"/>
  <c r="N55" i="1"/>
  <c r="L55" i="1"/>
  <c r="K55" i="1"/>
  <c r="M55" i="1" s="1"/>
  <c r="J55" i="1"/>
  <c r="U54" i="1"/>
  <c r="T54" i="1"/>
  <c r="S54" i="1"/>
  <c r="P54" i="1"/>
  <c r="O54" i="1"/>
  <c r="N54" i="1"/>
  <c r="Q54" i="1" s="1"/>
  <c r="L54" i="1"/>
  <c r="K54" i="1"/>
  <c r="M54" i="1" s="1"/>
  <c r="J54" i="1"/>
  <c r="U53" i="1"/>
  <c r="T53" i="1"/>
  <c r="Q53" i="1"/>
  <c r="P53" i="1"/>
  <c r="O53" i="1"/>
  <c r="N53" i="1"/>
  <c r="M53" i="1"/>
  <c r="L53" i="1"/>
  <c r="K53" i="1"/>
  <c r="J53" i="1"/>
  <c r="U52" i="1"/>
  <c r="O52" i="1"/>
  <c r="N52" i="1"/>
  <c r="Q52" i="1" s="1"/>
  <c r="M52" i="1"/>
  <c r="L52" i="1"/>
  <c r="K52" i="1"/>
  <c r="J52" i="1"/>
  <c r="U51" i="1"/>
  <c r="O51" i="1"/>
  <c r="N51" i="1"/>
  <c r="Q51" i="1" s="1"/>
  <c r="L51" i="1"/>
  <c r="K51" i="1"/>
  <c r="M51" i="1" s="1"/>
  <c r="J51" i="1"/>
  <c r="U50" i="1"/>
  <c r="Q50" i="1"/>
  <c r="S50" i="1" s="1"/>
  <c r="P50" i="1"/>
  <c r="O50" i="1"/>
  <c r="N50" i="1"/>
  <c r="L50" i="1"/>
  <c r="K50" i="1"/>
  <c r="M50" i="1" s="1"/>
  <c r="J50" i="1"/>
  <c r="U49" i="1"/>
  <c r="R49" i="1"/>
  <c r="Q49" i="1"/>
  <c r="P49" i="1"/>
  <c r="O49" i="1"/>
  <c r="N49" i="1"/>
  <c r="M49" i="1"/>
  <c r="L49" i="1"/>
  <c r="K49" i="1"/>
  <c r="J49" i="1"/>
  <c r="U48" i="1"/>
  <c r="Q48" i="1"/>
  <c r="R48" i="1" s="1"/>
  <c r="O48" i="1"/>
  <c r="N48" i="1"/>
  <c r="P48" i="1" s="1"/>
  <c r="M48" i="1"/>
  <c r="L48" i="1"/>
  <c r="K48" i="1"/>
  <c r="J48" i="1"/>
  <c r="U47" i="1"/>
  <c r="O47" i="1"/>
  <c r="N47" i="1"/>
  <c r="L47" i="1"/>
  <c r="K47" i="1"/>
  <c r="M47" i="1" s="1"/>
  <c r="J47" i="1"/>
  <c r="U46" i="1"/>
  <c r="T46" i="1"/>
  <c r="S46" i="1"/>
  <c r="Q46" i="1"/>
  <c r="R46" i="1" s="1"/>
  <c r="V46" i="1" s="1"/>
  <c r="P46" i="1"/>
  <c r="O46" i="1"/>
  <c r="N46" i="1"/>
  <c r="L46" i="1"/>
  <c r="K46" i="1"/>
  <c r="M46" i="1" s="1"/>
  <c r="J46" i="1"/>
  <c r="U45" i="1"/>
  <c r="T45" i="1"/>
  <c r="Q45" i="1"/>
  <c r="P45" i="1"/>
  <c r="O45" i="1"/>
  <c r="N45" i="1"/>
  <c r="L45" i="1"/>
  <c r="K45" i="1"/>
  <c r="M45" i="1" s="1"/>
  <c r="J45" i="1"/>
  <c r="U44" i="1"/>
  <c r="O44" i="1"/>
  <c r="N44" i="1"/>
  <c r="P44" i="1" s="1"/>
  <c r="L44" i="1"/>
  <c r="K44" i="1"/>
  <c r="M44" i="1" s="1"/>
  <c r="J44" i="1"/>
  <c r="U43" i="1"/>
  <c r="O43" i="1"/>
  <c r="N43" i="1"/>
  <c r="L43" i="1"/>
  <c r="K43" i="1"/>
  <c r="M43" i="1" s="1"/>
  <c r="J43" i="1"/>
  <c r="U42" i="1"/>
  <c r="O42" i="1"/>
  <c r="N42" i="1"/>
  <c r="Q42" i="1" s="1"/>
  <c r="T42" i="1" s="1"/>
  <c r="M42" i="1"/>
  <c r="L42" i="1"/>
  <c r="K42" i="1"/>
  <c r="J42" i="1"/>
  <c r="U41" i="1"/>
  <c r="T41" i="1"/>
  <c r="Q41" i="1"/>
  <c r="P41" i="1"/>
  <c r="O41" i="1"/>
  <c r="N41" i="1"/>
  <c r="M41" i="1"/>
  <c r="L41" i="1"/>
  <c r="K41" i="1"/>
  <c r="J41" i="1"/>
  <c r="U40" i="1"/>
  <c r="Q40" i="1"/>
  <c r="O40" i="1"/>
  <c r="N40" i="1"/>
  <c r="P40" i="1" s="1"/>
  <c r="M40" i="1"/>
  <c r="L40" i="1"/>
  <c r="K40" i="1"/>
  <c r="J40" i="1"/>
  <c r="U39" i="1"/>
  <c r="Q39" i="1"/>
  <c r="T39" i="1" s="1"/>
  <c r="O39" i="1"/>
  <c r="N39" i="1"/>
  <c r="P39" i="1" s="1"/>
  <c r="L39" i="1"/>
  <c r="K39" i="1"/>
  <c r="M39" i="1" s="1"/>
  <c r="J39" i="1"/>
  <c r="U38" i="1"/>
  <c r="Q38" i="1"/>
  <c r="T38" i="1" s="1"/>
  <c r="P38" i="1"/>
  <c r="O38" i="1"/>
  <c r="N38" i="1"/>
  <c r="L38" i="1"/>
  <c r="K38" i="1"/>
  <c r="M38" i="1" s="1"/>
  <c r="J38" i="1"/>
  <c r="U37" i="1"/>
  <c r="T37" i="1"/>
  <c r="Q37" i="1"/>
  <c r="S37" i="1" s="1"/>
  <c r="P37" i="1"/>
  <c r="O37" i="1"/>
  <c r="N37" i="1"/>
  <c r="M37" i="1"/>
  <c r="L37" i="1"/>
  <c r="K37" i="1"/>
  <c r="J37" i="1"/>
  <c r="U36" i="1"/>
  <c r="O36" i="1"/>
  <c r="N36" i="1"/>
  <c r="P36" i="1" s="1"/>
  <c r="M36" i="1"/>
  <c r="L36" i="1"/>
  <c r="K36" i="1"/>
  <c r="J36" i="1"/>
  <c r="U35" i="1"/>
  <c r="O35" i="1"/>
  <c r="N35" i="1"/>
  <c r="L35" i="1"/>
  <c r="K35" i="1"/>
  <c r="M35" i="1" s="1"/>
  <c r="J35" i="1"/>
  <c r="U34" i="1"/>
  <c r="T34" i="1"/>
  <c r="V34" i="1" s="1"/>
  <c r="S34" i="1"/>
  <c r="Q34" i="1"/>
  <c r="R34" i="1" s="1"/>
  <c r="P34" i="1"/>
  <c r="O34" i="1"/>
  <c r="N34" i="1"/>
  <c r="L34" i="1"/>
  <c r="K34" i="1"/>
  <c r="M34" i="1" s="1"/>
  <c r="J34" i="1"/>
  <c r="U33" i="1"/>
  <c r="Q33" i="1"/>
  <c r="T33" i="1" s="1"/>
  <c r="P33" i="1"/>
  <c r="O33" i="1"/>
  <c r="N33" i="1"/>
  <c r="L33" i="1"/>
  <c r="K33" i="1"/>
  <c r="M33" i="1" s="1"/>
  <c r="J33" i="1"/>
  <c r="U32" i="1"/>
  <c r="Q32" i="1"/>
  <c r="O32" i="1"/>
  <c r="N32" i="1"/>
  <c r="P32" i="1" s="1"/>
  <c r="L32" i="1"/>
  <c r="K32" i="1"/>
  <c r="M32" i="1" s="1"/>
  <c r="J32" i="1"/>
  <c r="U31" i="1"/>
  <c r="O31" i="1"/>
  <c r="N31" i="1"/>
  <c r="M31" i="1"/>
  <c r="L31" i="1"/>
  <c r="K31" i="1"/>
  <c r="J31" i="1"/>
  <c r="U30" i="1"/>
  <c r="S30" i="1"/>
  <c r="O30" i="1"/>
  <c r="N30" i="1"/>
  <c r="Q30" i="1" s="1"/>
  <c r="T30" i="1" s="1"/>
  <c r="L30" i="1"/>
  <c r="K30" i="1"/>
  <c r="M30" i="1" s="1"/>
  <c r="J30" i="1"/>
  <c r="U29" i="1"/>
  <c r="O29" i="1"/>
  <c r="N29" i="1"/>
  <c r="Q29" i="1" s="1"/>
  <c r="M29" i="1"/>
  <c r="L29" i="1"/>
  <c r="K29" i="1"/>
  <c r="J29" i="1"/>
  <c r="U28" i="1"/>
  <c r="O28" i="1"/>
  <c r="N28" i="1"/>
  <c r="P28" i="1" s="1"/>
  <c r="M28" i="1"/>
  <c r="L28" i="1"/>
  <c r="K28" i="1"/>
  <c r="J28" i="1"/>
  <c r="U27" i="1"/>
  <c r="O27" i="1"/>
  <c r="N27" i="1"/>
  <c r="P27" i="1" s="1"/>
  <c r="L27" i="1"/>
  <c r="K27" i="1"/>
  <c r="M27" i="1" s="1"/>
  <c r="J27" i="1"/>
  <c r="U26" i="1"/>
  <c r="T26" i="1"/>
  <c r="S26" i="1"/>
  <c r="R26" i="1"/>
  <c r="Q26" i="1"/>
  <c r="P26" i="1"/>
  <c r="O26" i="1"/>
  <c r="N26" i="1"/>
  <c r="L26" i="1"/>
  <c r="K26" i="1"/>
  <c r="M26" i="1" s="1"/>
  <c r="J26" i="1"/>
  <c r="U25" i="1"/>
  <c r="T25" i="1"/>
  <c r="S25" i="1"/>
  <c r="R25" i="1"/>
  <c r="Q25" i="1"/>
  <c r="P25" i="1"/>
  <c r="O25" i="1"/>
  <c r="N25" i="1"/>
  <c r="M25" i="1"/>
  <c r="L25" i="1"/>
  <c r="K25" i="1"/>
  <c r="J25" i="1"/>
  <c r="U24" i="1"/>
  <c r="O24" i="1"/>
  <c r="N24" i="1"/>
  <c r="P24" i="1" s="1"/>
  <c r="M24" i="1"/>
  <c r="L24" i="1"/>
  <c r="K24" i="1"/>
  <c r="J24" i="1"/>
  <c r="U23" i="1"/>
  <c r="O23" i="1"/>
  <c r="N23" i="1"/>
  <c r="L23" i="1"/>
  <c r="K23" i="1"/>
  <c r="M23" i="1" s="1"/>
  <c r="J23" i="1"/>
  <c r="U22" i="1"/>
  <c r="T22" i="1"/>
  <c r="S22" i="1"/>
  <c r="Q22" i="1"/>
  <c r="R22" i="1" s="1"/>
  <c r="V22" i="1" s="1"/>
  <c r="P22" i="1"/>
  <c r="O22" i="1"/>
  <c r="N22" i="1"/>
  <c r="L22" i="1"/>
  <c r="K22" i="1"/>
  <c r="M22" i="1" s="1"/>
  <c r="J22" i="1"/>
  <c r="U21" i="1"/>
  <c r="T21" i="1"/>
  <c r="Q21" i="1"/>
  <c r="P21" i="1"/>
  <c r="O21" i="1"/>
  <c r="N21" i="1"/>
  <c r="M21" i="1"/>
  <c r="L21" i="1"/>
  <c r="K21" i="1"/>
  <c r="J21" i="1"/>
  <c r="U20" i="1"/>
  <c r="Q20" i="1"/>
  <c r="O20" i="1"/>
  <c r="N20" i="1"/>
  <c r="P20" i="1" s="1"/>
  <c r="M20" i="1"/>
  <c r="L20" i="1"/>
  <c r="K20" i="1"/>
  <c r="J20" i="1"/>
  <c r="U19" i="1"/>
  <c r="O19" i="1"/>
  <c r="N19" i="1"/>
  <c r="L19" i="1"/>
  <c r="K19" i="1"/>
  <c r="M19" i="1" s="1"/>
  <c r="J19" i="1"/>
  <c r="U18" i="1"/>
  <c r="O18" i="1"/>
  <c r="N18" i="1"/>
  <c r="Q18" i="1" s="1"/>
  <c r="L18" i="1"/>
  <c r="K18" i="1"/>
  <c r="M18" i="1" s="1"/>
  <c r="J18" i="1"/>
  <c r="U17" i="1"/>
  <c r="O17" i="1"/>
  <c r="N17" i="1"/>
  <c r="Q17" i="1" s="1"/>
  <c r="M17" i="1"/>
  <c r="L17" i="1"/>
  <c r="K17" i="1"/>
  <c r="J17" i="1"/>
  <c r="U16" i="1"/>
  <c r="O16" i="1"/>
  <c r="N16" i="1"/>
  <c r="Q16" i="1" s="1"/>
  <c r="M16" i="1"/>
  <c r="L16" i="1"/>
  <c r="K16" i="1"/>
  <c r="J16" i="1"/>
  <c r="U15" i="1"/>
  <c r="O15" i="1"/>
  <c r="N15" i="1"/>
  <c r="P15" i="1" s="1"/>
  <c r="L15" i="1"/>
  <c r="K15" i="1"/>
  <c r="M15" i="1" s="1"/>
  <c r="J15" i="1"/>
  <c r="U14" i="1"/>
  <c r="T14" i="1"/>
  <c r="S14" i="1"/>
  <c r="R14" i="1"/>
  <c r="Q14" i="1"/>
  <c r="P14" i="1"/>
  <c r="O14" i="1"/>
  <c r="N14" i="1"/>
  <c r="L14" i="1"/>
  <c r="K14" i="1"/>
  <c r="M14" i="1" s="1"/>
  <c r="J14" i="1"/>
  <c r="U13" i="1"/>
  <c r="T13" i="1"/>
  <c r="S13" i="1"/>
  <c r="V13" i="1" s="1"/>
  <c r="R13" i="1"/>
  <c r="Q13" i="1"/>
  <c r="P13" i="1"/>
  <c r="O13" i="1"/>
  <c r="N13" i="1"/>
  <c r="M13" i="1"/>
  <c r="L13" i="1"/>
  <c r="K13" i="1"/>
  <c r="J13" i="1"/>
  <c r="U12" i="1"/>
  <c r="O12" i="1"/>
  <c r="N12" i="1"/>
  <c r="P12" i="1" s="1"/>
  <c r="L12" i="1"/>
  <c r="K12" i="1"/>
  <c r="M12" i="1" s="1"/>
  <c r="J12" i="1"/>
  <c r="U11" i="1"/>
  <c r="O11" i="1"/>
  <c r="N11" i="1"/>
  <c r="L11" i="1"/>
  <c r="K11" i="1"/>
  <c r="M11" i="1" s="1"/>
  <c r="J11" i="1"/>
  <c r="U10" i="1"/>
  <c r="T10" i="1"/>
  <c r="S10" i="1"/>
  <c r="Q10" i="1"/>
  <c r="R10" i="1" s="1"/>
  <c r="V10" i="1" s="1"/>
  <c r="P10" i="1"/>
  <c r="O10" i="1"/>
  <c r="N10" i="1"/>
  <c r="L10" i="1"/>
  <c r="K10" i="1"/>
  <c r="M10" i="1" s="1"/>
  <c r="J10" i="1"/>
  <c r="U9" i="1"/>
  <c r="Q9" i="1"/>
  <c r="P9" i="1"/>
  <c r="O9" i="1"/>
  <c r="N9" i="1"/>
  <c r="L9" i="1"/>
  <c r="K9" i="1"/>
  <c r="M9" i="1" s="1"/>
  <c r="J9" i="1"/>
  <c r="U8" i="1"/>
  <c r="O8" i="1"/>
  <c r="N8" i="1"/>
  <c r="P8" i="1" s="1"/>
  <c r="M8" i="1"/>
  <c r="L8" i="1"/>
  <c r="K8" i="1"/>
  <c r="J8" i="1"/>
  <c r="U7" i="1"/>
  <c r="O7" i="1"/>
  <c r="N7" i="1"/>
  <c r="Q7" i="1" s="1"/>
  <c r="T7" i="1" s="1"/>
  <c r="M7" i="1"/>
  <c r="L7" i="1"/>
  <c r="K7" i="1"/>
  <c r="J7" i="1"/>
  <c r="U6" i="1"/>
  <c r="Q6" i="1"/>
  <c r="T6" i="1" s="1"/>
  <c r="P6" i="1"/>
  <c r="O6" i="1"/>
  <c r="N6" i="1"/>
  <c r="M6" i="1"/>
  <c r="L6" i="1"/>
  <c r="K6" i="1"/>
  <c r="J6" i="1"/>
  <c r="U5" i="1"/>
  <c r="Q5" i="1"/>
  <c r="S5" i="1" s="1"/>
  <c r="P5" i="1"/>
  <c r="O5" i="1"/>
  <c r="N5" i="1"/>
  <c r="M5" i="1"/>
  <c r="L5" i="1"/>
  <c r="K5" i="1"/>
  <c r="J5" i="1"/>
  <c r="U4" i="1"/>
  <c r="Q4" i="1"/>
  <c r="T4" i="1" s="1"/>
  <c r="P4" i="1"/>
  <c r="O4" i="1"/>
  <c r="N4" i="1"/>
  <c r="M4" i="1"/>
  <c r="L4" i="1"/>
  <c r="K4" i="1"/>
  <c r="J4" i="1"/>
  <c r="U3" i="1"/>
  <c r="O3" i="1"/>
  <c r="N3" i="1"/>
  <c r="P3" i="1" s="1"/>
  <c r="L3" i="1"/>
  <c r="K3" i="1"/>
  <c r="M3" i="1" s="1"/>
  <c r="J3" i="1"/>
  <c r="U2" i="1"/>
  <c r="Q2" i="1"/>
  <c r="S2" i="1" s="1"/>
  <c r="P2" i="1"/>
  <c r="O2" i="1"/>
  <c r="N2" i="1"/>
  <c r="M2" i="1"/>
  <c r="L2" i="1"/>
  <c r="K2" i="1"/>
  <c r="J2" i="1"/>
  <c r="X25" i="2" l="1"/>
  <c r="X13" i="2"/>
  <c r="X35" i="2"/>
  <c r="U48" i="2"/>
  <c r="T48" i="2"/>
  <c r="X48" i="2" s="1"/>
  <c r="V81" i="2"/>
  <c r="U81" i="2"/>
  <c r="V93" i="2"/>
  <c r="U93" i="2"/>
  <c r="X159" i="2"/>
  <c r="V207" i="2"/>
  <c r="U207" i="2"/>
  <c r="T207" i="2"/>
  <c r="X207" i="2" s="1"/>
  <c r="X210" i="2"/>
  <c r="X231" i="2"/>
  <c r="V32" i="2"/>
  <c r="U32" i="2"/>
  <c r="T32" i="2"/>
  <c r="X32" i="2" s="1"/>
  <c r="V48" i="2"/>
  <c r="U60" i="2"/>
  <c r="T60" i="2"/>
  <c r="X60" i="2" s="1"/>
  <c r="T81" i="2"/>
  <c r="X81" i="2" s="1"/>
  <c r="T93" i="2"/>
  <c r="X93" i="2" s="1"/>
  <c r="V170" i="2"/>
  <c r="U170" i="2"/>
  <c r="T170" i="2"/>
  <c r="X170" i="2" s="1"/>
  <c r="X27" i="2"/>
  <c r="V44" i="2"/>
  <c r="U44" i="2"/>
  <c r="T44" i="2"/>
  <c r="X44" i="2" s="1"/>
  <c r="X47" i="2"/>
  <c r="V60" i="2"/>
  <c r="X108" i="2"/>
  <c r="U253" i="2"/>
  <c r="T253" i="2"/>
  <c r="X253" i="2" s="1"/>
  <c r="V253" i="2"/>
  <c r="V9" i="2"/>
  <c r="X9" i="2" s="1"/>
  <c r="U9" i="2"/>
  <c r="V195" i="2"/>
  <c r="U195" i="2"/>
  <c r="T9" i="2"/>
  <c r="V68" i="2"/>
  <c r="U68" i="2"/>
  <c r="U401" i="2" s="1"/>
  <c r="T68" i="2"/>
  <c r="X68" i="2" s="1"/>
  <c r="T152" i="2"/>
  <c r="V152" i="2"/>
  <c r="U152" i="2"/>
  <c r="X152" i="2" s="1"/>
  <c r="U12" i="2"/>
  <c r="X12" i="2" s="1"/>
  <c r="T12" i="2"/>
  <c r="X51" i="2"/>
  <c r="X58" i="2"/>
  <c r="X64" i="2"/>
  <c r="X126" i="2"/>
  <c r="V142" i="2"/>
  <c r="U142" i="2"/>
  <c r="T142" i="2"/>
  <c r="X142" i="2" s="1"/>
  <c r="V166" i="2"/>
  <c r="U166" i="2"/>
  <c r="T166" i="2"/>
  <c r="X166" i="2" s="1"/>
  <c r="V56" i="2"/>
  <c r="U56" i="2"/>
  <c r="T56" i="2"/>
  <c r="X56" i="2" s="1"/>
  <c r="X84" i="2"/>
  <c r="V124" i="2"/>
  <c r="U124" i="2"/>
  <c r="T124" i="2"/>
  <c r="X124" i="2" s="1"/>
  <c r="X263" i="2"/>
  <c r="V289" i="2"/>
  <c r="U289" i="2"/>
  <c r="T289" i="2"/>
  <c r="X289" i="2" s="1"/>
  <c r="V104" i="2"/>
  <c r="X104" i="2" s="1"/>
  <c r="U104" i="2"/>
  <c r="T104" i="2"/>
  <c r="T116" i="2"/>
  <c r="V116" i="2"/>
  <c r="U116" i="2"/>
  <c r="X116" i="2" s="1"/>
  <c r="V158" i="2"/>
  <c r="U158" i="2"/>
  <c r="T195" i="2"/>
  <c r="X195" i="2" s="1"/>
  <c r="X227" i="2"/>
  <c r="X238" i="2"/>
  <c r="V21" i="2"/>
  <c r="U21" i="2"/>
  <c r="X21" i="2" s="1"/>
  <c r="X46" i="2"/>
  <c r="X80" i="2"/>
  <c r="V80" i="2"/>
  <c r="U80" i="2"/>
  <c r="T80" i="2"/>
  <c r="V92" i="2"/>
  <c r="U92" i="2"/>
  <c r="X92" i="2" s="1"/>
  <c r="T92" i="2"/>
  <c r="T158" i="2"/>
  <c r="X158" i="2" s="1"/>
  <c r="V373" i="2"/>
  <c r="U373" i="2"/>
  <c r="T373" i="2"/>
  <c r="X373" i="2" s="1"/>
  <c r="V33" i="2"/>
  <c r="X33" i="2" s="1"/>
  <c r="U33" i="2"/>
  <c r="X63" i="2"/>
  <c r="V183" i="2"/>
  <c r="X183" i="2" s="1"/>
  <c r="U183" i="2"/>
  <c r="V208" i="2"/>
  <c r="U208" i="2"/>
  <c r="X208" i="2" s="1"/>
  <c r="X222" i="2"/>
  <c r="V258" i="2"/>
  <c r="T258" i="2"/>
  <c r="X258" i="2" s="1"/>
  <c r="U258" i="2"/>
  <c r="V8" i="2"/>
  <c r="X8" i="2" s="1"/>
  <c r="U8" i="2"/>
  <c r="T8" i="2"/>
  <c r="U24" i="2"/>
  <c r="T24" i="2"/>
  <c r="T401" i="2" s="1"/>
  <c r="X82" i="2"/>
  <c r="X4" i="2"/>
  <c r="V24" i="2"/>
  <c r="X45" i="2"/>
  <c r="V45" i="2"/>
  <c r="U45" i="2"/>
  <c r="V133" i="2"/>
  <c r="U133" i="2"/>
  <c r="X133" i="2" s="1"/>
  <c r="X157" i="2"/>
  <c r="V157" i="2"/>
  <c r="U157" i="2"/>
  <c r="T157" i="2"/>
  <c r="V215" i="2"/>
  <c r="X215" i="2" s="1"/>
  <c r="U215" i="2"/>
  <c r="T215" i="2"/>
  <c r="X3" i="2"/>
  <c r="X20" i="2"/>
  <c r="V20" i="2"/>
  <c r="U20" i="2"/>
  <c r="T20" i="2"/>
  <c r="X23" i="2"/>
  <c r="U36" i="2"/>
  <c r="X36" i="2" s="1"/>
  <c r="T36" i="2"/>
  <c r="V57" i="2"/>
  <c r="U57" i="2"/>
  <c r="X57" i="2" s="1"/>
  <c r="V125" i="2"/>
  <c r="X125" i="2" s="1"/>
  <c r="U125" i="2"/>
  <c r="T133" i="2"/>
  <c r="X211" i="2"/>
  <c r="X221" i="2"/>
  <c r="U281" i="2"/>
  <c r="X281" i="2"/>
  <c r="V281" i="2"/>
  <c r="T281" i="2"/>
  <c r="X10" i="2"/>
  <c r="X16" i="2"/>
  <c r="V69" i="2"/>
  <c r="U69" i="2"/>
  <c r="X69" i="2" s="1"/>
  <c r="V105" i="2"/>
  <c r="U105" i="2"/>
  <c r="X105" i="2" s="1"/>
  <c r="V154" i="2"/>
  <c r="T154" i="2"/>
  <c r="V167" i="2"/>
  <c r="U167" i="2"/>
  <c r="V216" i="2"/>
  <c r="V228" i="2"/>
  <c r="T228" i="2"/>
  <c r="X228" i="2" s="1"/>
  <c r="X254" i="2"/>
  <c r="V254" i="2"/>
  <c r="V274" i="2"/>
  <c r="U274" i="2"/>
  <c r="T274" i="2"/>
  <c r="X274" i="2" s="1"/>
  <c r="X314" i="2"/>
  <c r="X382" i="2"/>
  <c r="U13" i="2"/>
  <c r="U25" i="2"/>
  <c r="U37" i="2"/>
  <c r="X37" i="2" s="1"/>
  <c r="U49" i="2"/>
  <c r="X49" i="2" s="1"/>
  <c r="U61" i="2"/>
  <c r="X61" i="2" s="1"/>
  <c r="T72" i="2"/>
  <c r="U73" i="2"/>
  <c r="X73" i="2" s="1"/>
  <c r="T84" i="2"/>
  <c r="U85" i="2"/>
  <c r="X85" i="2" s="1"/>
  <c r="T96" i="2"/>
  <c r="X96" i="2" s="1"/>
  <c r="U97" i="2"/>
  <c r="X97" i="2" s="1"/>
  <c r="T108" i="2"/>
  <c r="U109" i="2"/>
  <c r="X109" i="2" s="1"/>
  <c r="T118" i="2"/>
  <c r="X118" i="2" s="1"/>
  <c r="U128" i="2"/>
  <c r="X128" i="2" s="1"/>
  <c r="T136" i="2"/>
  <c r="X136" i="2" s="1"/>
  <c r="U137" i="2"/>
  <c r="X137" i="2" s="1"/>
  <c r="X144" i="2"/>
  <c r="U145" i="2"/>
  <c r="X145" i="2" s="1"/>
  <c r="U154" i="2"/>
  <c r="T160" i="2"/>
  <c r="X160" i="2" s="1"/>
  <c r="U161" i="2"/>
  <c r="X161" i="2" s="1"/>
  <c r="T167" i="2"/>
  <c r="T173" i="2"/>
  <c r="U174" i="2"/>
  <c r="X174" i="2" s="1"/>
  <c r="V179" i="2"/>
  <c r="U179" i="2"/>
  <c r="T186" i="2"/>
  <c r="X186" i="2" s="1"/>
  <c r="V191" i="2"/>
  <c r="U191" i="2"/>
  <c r="T198" i="2"/>
  <c r="X198" i="2" s="1"/>
  <c r="T216" i="2"/>
  <c r="X216" i="2" s="1"/>
  <c r="U228" i="2"/>
  <c r="X232" i="2"/>
  <c r="U233" i="2"/>
  <c r="X233" i="2" s="1"/>
  <c r="U243" i="2"/>
  <c r="X243" i="2" s="1"/>
  <c r="T254" i="2"/>
  <c r="V264" i="2"/>
  <c r="T264" i="2"/>
  <c r="X264" i="2" s="1"/>
  <c r="V269" i="2"/>
  <c r="X269" i="2" s="1"/>
  <c r="U277" i="2"/>
  <c r="X287" i="2"/>
  <c r="X304" i="2"/>
  <c r="X308" i="2"/>
  <c r="X328" i="2"/>
  <c r="V349" i="2"/>
  <c r="U349" i="2"/>
  <c r="X349" i="2" s="1"/>
  <c r="T349" i="2"/>
  <c r="W401" i="2"/>
  <c r="U72" i="2"/>
  <c r="X72" i="2" s="1"/>
  <c r="U84" i="2"/>
  <c r="T95" i="2"/>
  <c r="X95" i="2" s="1"/>
  <c r="U96" i="2"/>
  <c r="U108" i="2"/>
  <c r="U118" i="2"/>
  <c r="V128" i="2"/>
  <c r="T135" i="2"/>
  <c r="X135" i="2" s="1"/>
  <c r="U136" i="2"/>
  <c r="T159" i="2"/>
  <c r="U160" i="2"/>
  <c r="T172" i="2"/>
  <c r="X172" i="2" s="1"/>
  <c r="U173" i="2"/>
  <c r="X173" i="2" s="1"/>
  <c r="T179" i="2"/>
  <c r="X179" i="2" s="1"/>
  <c r="T185" i="2"/>
  <c r="X185" i="2" s="1"/>
  <c r="U186" i="2"/>
  <c r="T191" i="2"/>
  <c r="X191" i="2" s="1"/>
  <c r="T197" i="2"/>
  <c r="X197" i="2" s="1"/>
  <c r="U198" i="2"/>
  <c r="V203" i="2"/>
  <c r="U203" i="2"/>
  <c r="X203" i="2" s="1"/>
  <c r="T210" i="2"/>
  <c r="U216" i="2"/>
  <c r="T222" i="2"/>
  <c r="T232" i="2"/>
  <c r="V242" i="2"/>
  <c r="X242" i="2" s="1"/>
  <c r="V250" i="2"/>
  <c r="U250" i="2"/>
  <c r="T250" i="2"/>
  <c r="U254" i="2"/>
  <c r="X260" i="2"/>
  <c r="U264" i="2"/>
  <c r="T268" i="2"/>
  <c r="X268" i="2"/>
  <c r="T277" i="2"/>
  <c r="X277" i="2" s="1"/>
  <c r="T282" i="2"/>
  <c r="X282" i="2" s="1"/>
  <c r="X332" i="2"/>
  <c r="X387" i="2"/>
  <c r="V10" i="2"/>
  <c r="V22" i="2"/>
  <c r="X22" i="2" s="1"/>
  <c r="V34" i="2"/>
  <c r="X34" i="2" s="1"/>
  <c r="V46" i="2"/>
  <c r="V58" i="2"/>
  <c r="V70" i="2"/>
  <c r="X70" i="2" s="1"/>
  <c r="V82" i="2"/>
  <c r="V94" i="2"/>
  <c r="X94" i="2" s="1"/>
  <c r="V106" i="2"/>
  <c r="X106" i="2" s="1"/>
  <c r="V126" i="2"/>
  <c r="V134" i="2"/>
  <c r="X134" i="2" s="1"/>
  <c r="V143" i="2"/>
  <c r="X143" i="2" s="1"/>
  <c r="V171" i="2"/>
  <c r="X171" i="2" s="1"/>
  <c r="V178" i="2"/>
  <c r="U178" i="2"/>
  <c r="T178" i="2"/>
  <c r="V184" i="2"/>
  <c r="X184" i="2" s="1"/>
  <c r="V190" i="2"/>
  <c r="U190" i="2"/>
  <c r="T190" i="2"/>
  <c r="V196" i="2"/>
  <c r="X196" i="2" s="1"/>
  <c r="V209" i="2"/>
  <c r="X209" i="2" s="1"/>
  <c r="T220" i="2"/>
  <c r="X220" i="2" s="1"/>
  <c r="V221" i="2"/>
  <c r="V230" i="2"/>
  <c r="X230" i="2" s="1"/>
  <c r="V231" i="2"/>
  <c r="U241" i="2"/>
  <c r="X241" i="2" s="1"/>
  <c r="V276" i="2"/>
  <c r="T276" i="2"/>
  <c r="X276" i="2" s="1"/>
  <c r="V313" i="2"/>
  <c r="X313" i="2" s="1"/>
  <c r="U313" i="2"/>
  <c r="T313" i="2"/>
  <c r="V317" i="2"/>
  <c r="U317" i="2"/>
  <c r="T317" i="2"/>
  <c r="X317" i="2"/>
  <c r="X351" i="2"/>
  <c r="V397" i="2"/>
  <c r="U397" i="2"/>
  <c r="X397" i="2" s="1"/>
  <c r="T397" i="2"/>
  <c r="X117" i="2"/>
  <c r="X153" i="2"/>
  <c r="X169" i="2"/>
  <c r="V202" i="2"/>
  <c r="U202" i="2"/>
  <c r="T202" i="2"/>
  <c r="U220" i="2"/>
  <c r="V266" i="2"/>
  <c r="X272" i="2"/>
  <c r="T280" i="2"/>
  <c r="X292" i="2"/>
  <c r="X326" i="2"/>
  <c r="X337" i="2"/>
  <c r="V337" i="2"/>
  <c r="U337" i="2"/>
  <c r="T337" i="2"/>
  <c r="X400" i="2"/>
  <c r="T54" i="2"/>
  <c r="X54" i="2" s="1"/>
  <c r="T66" i="2"/>
  <c r="X66" i="2" s="1"/>
  <c r="T90" i="2"/>
  <c r="X90" i="2" s="1"/>
  <c r="T102" i="2"/>
  <c r="X102" i="2" s="1"/>
  <c r="T114" i="2"/>
  <c r="X114" i="2" s="1"/>
  <c r="T122" i="2"/>
  <c r="X122" i="2" s="1"/>
  <c r="T131" i="2"/>
  <c r="X131" i="2" s="1"/>
  <c r="T141" i="2"/>
  <c r="T150" i="2"/>
  <c r="X150" i="2" s="1"/>
  <c r="V156" i="2"/>
  <c r="T169" i="2"/>
  <c r="T206" i="2"/>
  <c r="X206" i="2" s="1"/>
  <c r="V214" i="2"/>
  <c r="U214" i="2"/>
  <c r="T214" i="2"/>
  <c r="V226" i="2"/>
  <c r="U226" i="2"/>
  <c r="T226" i="2"/>
  <c r="X226" i="2" s="1"/>
  <c r="V241" i="2"/>
  <c r="V252" i="2"/>
  <c r="T252" i="2"/>
  <c r="X252" i="2" s="1"/>
  <c r="V257" i="2"/>
  <c r="X257" i="2" s="1"/>
  <c r="T266" i="2"/>
  <c r="X266" i="2" s="1"/>
  <c r="U280" i="2"/>
  <c r="X280" i="2" s="1"/>
  <c r="X296" i="2"/>
  <c r="X316" i="2"/>
  <c r="X320" i="2"/>
  <c r="X340" i="2"/>
  <c r="V238" i="2"/>
  <c r="U238" i="2"/>
  <c r="T238" i="2"/>
  <c r="V293" i="2"/>
  <c r="U293" i="2"/>
  <c r="T293" i="2"/>
  <c r="X293" i="2" s="1"/>
  <c r="Q401" i="2"/>
  <c r="V132" i="2"/>
  <c r="X132" i="2" s="1"/>
  <c r="V141" i="2"/>
  <c r="T156" i="2"/>
  <c r="X156" i="2" s="1"/>
  <c r="U169" i="2"/>
  <c r="T181" i="2"/>
  <c r="X181" i="2" s="1"/>
  <c r="V182" i="2"/>
  <c r="X182" i="2" s="1"/>
  <c r="T193" i="2"/>
  <c r="X193" i="2" s="1"/>
  <c r="V194" i="2"/>
  <c r="X194" i="2" s="1"/>
  <c r="X202" i="2"/>
  <c r="X205" i="2"/>
  <c r="U206" i="2"/>
  <c r="T218" i="2"/>
  <c r="X218" i="2" s="1"/>
  <c r="U229" i="2"/>
  <c r="X229" i="2" s="1"/>
  <c r="U252" i="2"/>
  <c r="T256" i="2"/>
  <c r="X256" i="2"/>
  <c r="V262" i="2"/>
  <c r="U262" i="2"/>
  <c r="T262" i="2"/>
  <c r="X262" i="2" s="1"/>
  <c r="U266" i="2"/>
  <c r="V280" i="2"/>
  <c r="V288" i="2"/>
  <c r="U288" i="2"/>
  <c r="T288" i="2"/>
  <c r="X288" i="2" s="1"/>
  <c r="X350" i="2"/>
  <c r="X365" i="2"/>
  <c r="R401" i="2"/>
  <c r="X120" i="2"/>
  <c r="X168" i="2"/>
  <c r="V168" i="2"/>
  <c r="X217" i="2"/>
  <c r="X240" i="2"/>
  <c r="V240" i="2"/>
  <c r="T240" i="2"/>
  <c r="X265" i="2"/>
  <c r="U265" i="2"/>
  <c r="V361" i="2"/>
  <c r="U361" i="2"/>
  <c r="T361" i="2"/>
  <c r="X361" i="2" s="1"/>
  <c r="X389" i="2"/>
  <c r="S401" i="2"/>
  <c r="T168" i="2"/>
  <c r="V180" i="2"/>
  <c r="X180" i="2" s="1"/>
  <c r="X192" i="2"/>
  <c r="V192" i="2"/>
  <c r="X244" i="2"/>
  <c r="T265" i="2"/>
  <c r="T270" i="2"/>
  <c r="X270" i="2" s="1"/>
  <c r="V278" i="2"/>
  <c r="X278" i="2" s="1"/>
  <c r="X284" i="2"/>
  <c r="X291" i="2"/>
  <c r="X339" i="2"/>
  <c r="X385" i="2"/>
  <c r="V385" i="2"/>
  <c r="U385" i="2"/>
  <c r="T385" i="2"/>
  <c r="V204" i="2"/>
  <c r="X204" i="2" s="1"/>
  <c r="V301" i="2"/>
  <c r="U301" i="2"/>
  <c r="T301" i="2"/>
  <c r="X301" i="2" s="1"/>
  <c r="V305" i="2"/>
  <c r="X305" i="2" s="1"/>
  <c r="U305" i="2"/>
  <c r="T305" i="2"/>
  <c r="V325" i="2"/>
  <c r="U325" i="2"/>
  <c r="X325" i="2" s="1"/>
  <c r="T325" i="2"/>
  <c r="V329" i="2"/>
  <c r="U329" i="2"/>
  <c r="X329" i="2" s="1"/>
  <c r="T329" i="2"/>
  <c r="X336" i="2"/>
  <c r="V290" i="2"/>
  <c r="X290" i="2" s="1"/>
  <c r="T300" i="2"/>
  <c r="X300" i="2" s="1"/>
  <c r="V302" i="2"/>
  <c r="X302" i="2" s="1"/>
  <c r="T312" i="2"/>
  <c r="X312" i="2" s="1"/>
  <c r="V314" i="2"/>
  <c r="T324" i="2"/>
  <c r="X324" i="2" s="1"/>
  <c r="V326" i="2"/>
  <c r="T336" i="2"/>
  <c r="V338" i="2"/>
  <c r="X338" i="2" s="1"/>
  <c r="T348" i="2"/>
  <c r="X348" i="2" s="1"/>
  <c r="V350" i="2"/>
  <c r="T360" i="2"/>
  <c r="X360" i="2" s="1"/>
  <c r="V362" i="2"/>
  <c r="X362" i="2" s="1"/>
  <c r="T372" i="2"/>
  <c r="X372" i="2" s="1"/>
  <c r="V374" i="2"/>
  <c r="X374" i="2" s="1"/>
  <c r="T384" i="2"/>
  <c r="X384" i="2" s="1"/>
  <c r="V386" i="2"/>
  <c r="X386" i="2" s="1"/>
  <c r="T396" i="2"/>
  <c r="V398" i="2"/>
  <c r="X398" i="2" s="1"/>
  <c r="U300" i="2"/>
  <c r="U312" i="2"/>
  <c r="U324" i="2"/>
  <c r="U336" i="2"/>
  <c r="U348" i="2"/>
  <c r="U360" i="2"/>
  <c r="U372" i="2"/>
  <c r="U384" i="2"/>
  <c r="U396" i="2"/>
  <c r="X396" i="2" s="1"/>
  <c r="U227" i="2"/>
  <c r="U239" i="2"/>
  <c r="X239" i="2" s="1"/>
  <c r="U251" i="2"/>
  <c r="X251" i="2" s="1"/>
  <c r="U263" i="2"/>
  <c r="U275" i="2"/>
  <c r="X275" i="2" s="1"/>
  <c r="T286" i="2"/>
  <c r="U287" i="2"/>
  <c r="T298" i="2"/>
  <c r="U299" i="2"/>
  <c r="X299" i="2" s="1"/>
  <c r="V300" i="2"/>
  <c r="T310" i="2"/>
  <c r="X310" i="2" s="1"/>
  <c r="U311" i="2"/>
  <c r="X311" i="2" s="1"/>
  <c r="V312" i="2"/>
  <c r="T322" i="2"/>
  <c r="U323" i="2"/>
  <c r="X323" i="2" s="1"/>
  <c r="V324" i="2"/>
  <c r="T334" i="2"/>
  <c r="X334" i="2" s="1"/>
  <c r="U335" i="2"/>
  <c r="X335" i="2" s="1"/>
  <c r="V336" i="2"/>
  <c r="T346" i="2"/>
  <c r="U347" i="2"/>
  <c r="X347" i="2" s="1"/>
  <c r="V348" i="2"/>
  <c r="T358" i="2"/>
  <c r="X358" i="2" s="1"/>
  <c r="U359" i="2"/>
  <c r="X359" i="2" s="1"/>
  <c r="V360" i="2"/>
  <c r="T370" i="2"/>
  <c r="X370" i="2" s="1"/>
  <c r="U371" i="2"/>
  <c r="X371" i="2" s="1"/>
  <c r="V372" i="2"/>
  <c r="T382" i="2"/>
  <c r="U383" i="2"/>
  <c r="X383" i="2" s="1"/>
  <c r="V384" i="2"/>
  <c r="T394" i="2"/>
  <c r="U395" i="2"/>
  <c r="X395" i="2" s="1"/>
  <c r="V396" i="2"/>
  <c r="T189" i="2"/>
  <c r="X189" i="2" s="1"/>
  <c r="T201" i="2"/>
  <c r="X201" i="2" s="1"/>
  <c r="T213" i="2"/>
  <c r="X213" i="2" s="1"/>
  <c r="T225" i="2"/>
  <c r="X225" i="2" s="1"/>
  <c r="T237" i="2"/>
  <c r="X237" i="2" s="1"/>
  <c r="T273" i="2"/>
  <c r="X273" i="2" s="1"/>
  <c r="T285" i="2"/>
  <c r="X285" i="2" s="1"/>
  <c r="U286" i="2"/>
  <c r="T297" i="2"/>
  <c r="X297" i="2" s="1"/>
  <c r="U298" i="2"/>
  <c r="T309" i="2"/>
  <c r="X309" i="2" s="1"/>
  <c r="U310" i="2"/>
  <c r="T321" i="2"/>
  <c r="X321" i="2" s="1"/>
  <c r="U322" i="2"/>
  <c r="T333" i="2"/>
  <c r="X333" i="2" s="1"/>
  <c r="U334" i="2"/>
  <c r="T345" i="2"/>
  <c r="X345" i="2" s="1"/>
  <c r="U346" i="2"/>
  <c r="X346" i="2" s="1"/>
  <c r="U358" i="2"/>
  <c r="T369" i="2"/>
  <c r="X369" i="2" s="1"/>
  <c r="U370" i="2"/>
  <c r="U382" i="2"/>
  <c r="U394" i="2"/>
  <c r="X394" i="2" s="1"/>
  <c r="V346" i="2"/>
  <c r="V358" i="2"/>
  <c r="V370" i="2"/>
  <c r="V382" i="2"/>
  <c r="V394" i="2"/>
  <c r="T342" i="2"/>
  <c r="X342" i="2" s="1"/>
  <c r="T354" i="2"/>
  <c r="T366" i="2"/>
  <c r="T378" i="2"/>
  <c r="X378" i="2" s="1"/>
  <c r="T390" i="2"/>
  <c r="U294" i="2"/>
  <c r="X294" i="2" s="1"/>
  <c r="U306" i="2"/>
  <c r="X306" i="2" s="1"/>
  <c r="U318" i="2"/>
  <c r="X318" i="2" s="1"/>
  <c r="U354" i="2"/>
  <c r="U366" i="2"/>
  <c r="U378" i="2"/>
  <c r="U390" i="2"/>
  <c r="T16" i="1"/>
  <c r="S16" i="1"/>
  <c r="R16" i="1"/>
  <c r="V16" i="1" s="1"/>
  <c r="V138" i="1"/>
  <c r="S52" i="1"/>
  <c r="T52" i="1"/>
  <c r="R52" i="1"/>
  <c r="V52" i="1" s="1"/>
  <c r="S17" i="1"/>
  <c r="V17" i="1" s="1"/>
  <c r="T17" i="1"/>
  <c r="R17" i="1"/>
  <c r="R29" i="1"/>
  <c r="V29" i="1"/>
  <c r="S29" i="1"/>
  <c r="T29" i="1"/>
  <c r="R89" i="1"/>
  <c r="V89" i="1"/>
  <c r="S89" i="1"/>
  <c r="T89" i="1"/>
  <c r="R77" i="1"/>
  <c r="V77" i="1" s="1"/>
  <c r="S77" i="1"/>
  <c r="T77" i="1"/>
  <c r="T51" i="1"/>
  <c r="S51" i="1"/>
  <c r="V51" i="1" s="1"/>
  <c r="R51" i="1"/>
  <c r="T32" i="1"/>
  <c r="S32" i="1"/>
  <c r="T60" i="1"/>
  <c r="R18" i="1"/>
  <c r="V18" i="1" s="1"/>
  <c r="V66" i="1"/>
  <c r="R66" i="1"/>
  <c r="V86" i="1"/>
  <c r="T2" i="1"/>
  <c r="R39" i="1"/>
  <c r="T50" i="1"/>
  <c r="R86" i="1"/>
  <c r="Q12" i="1"/>
  <c r="Q15" i="1"/>
  <c r="P16" i="1"/>
  <c r="P17" i="1"/>
  <c r="S18" i="1"/>
  <c r="Q23" i="1"/>
  <c r="P23" i="1"/>
  <c r="Q27" i="1"/>
  <c r="Q28" i="1"/>
  <c r="R37" i="1"/>
  <c r="S38" i="1"/>
  <c r="S45" i="1"/>
  <c r="R45" i="1"/>
  <c r="V54" i="1"/>
  <c r="R54" i="1"/>
  <c r="S66" i="1"/>
  <c r="Q71" i="1"/>
  <c r="P71" i="1"/>
  <c r="Q75" i="1"/>
  <c r="Q76" i="1"/>
  <c r="S85" i="1"/>
  <c r="T86" i="1"/>
  <c r="V87" i="1"/>
  <c r="Q96" i="1"/>
  <c r="Q100" i="1"/>
  <c r="P100" i="1"/>
  <c r="T119" i="1"/>
  <c r="S126" i="1"/>
  <c r="V126" i="1" s="1"/>
  <c r="R126" i="1"/>
  <c r="Q129" i="1"/>
  <c r="V133" i="1"/>
  <c r="P146" i="1"/>
  <c r="Q146" i="1"/>
  <c r="T159" i="1"/>
  <c r="S159" i="1"/>
  <c r="R159" i="1"/>
  <c r="V159" i="1" s="1"/>
  <c r="Q3" i="1"/>
  <c r="R7" i="1"/>
  <c r="V7" i="1" s="1"/>
  <c r="R5" i="1"/>
  <c r="V5" i="1" s="1"/>
  <c r="S40" i="1"/>
  <c r="T40" i="1"/>
  <c r="S48" i="1"/>
  <c r="S57" i="1"/>
  <c r="V57" i="1" s="1"/>
  <c r="R57" i="1"/>
  <c r="S4" i="1"/>
  <c r="V4" i="1" s="1"/>
  <c r="P29" i="1"/>
  <c r="T48" i="1"/>
  <c r="V48" i="1" s="1"/>
  <c r="P55" i="1"/>
  <c r="Q55" i="1"/>
  <c r="P77" i="1"/>
  <c r="R92" i="1"/>
  <c r="V92" i="1" s="1"/>
  <c r="S92" i="1"/>
  <c r="V14" i="1"/>
  <c r="T18" i="1"/>
  <c r="Q24" i="1"/>
  <c r="V26" i="1"/>
  <c r="V39" i="1"/>
  <c r="P43" i="1"/>
  <c r="Q43" i="1"/>
  <c r="Q44" i="1"/>
  <c r="T66" i="1"/>
  <c r="Q72" i="1"/>
  <c r="V74" i="1"/>
  <c r="S82" i="1"/>
  <c r="P91" i="1"/>
  <c r="P95" i="1"/>
  <c r="Q95" i="1"/>
  <c r="Q107" i="1"/>
  <c r="P107" i="1"/>
  <c r="V109" i="1"/>
  <c r="Q114" i="1"/>
  <c r="P114" i="1"/>
  <c r="P31" i="1"/>
  <c r="Q31" i="1"/>
  <c r="Q84" i="1"/>
  <c r="T5" i="1"/>
  <c r="T57" i="1"/>
  <c r="V25" i="1"/>
  <c r="R65" i="1"/>
  <c r="V65" i="1"/>
  <c r="S65" i="1"/>
  <c r="V73" i="1"/>
  <c r="T82" i="1"/>
  <c r="R90" i="1"/>
  <c r="V90" i="1" s="1"/>
  <c r="S90" i="1"/>
  <c r="R108" i="1"/>
  <c r="V108" i="1"/>
  <c r="R132" i="1"/>
  <c r="V132" i="1" s="1"/>
  <c r="T132" i="1"/>
  <c r="T174" i="1"/>
  <c r="S174" i="1"/>
  <c r="V174" i="1" s="1"/>
  <c r="R174" i="1"/>
  <c r="S33" i="1"/>
  <c r="R33" i="1"/>
  <c r="R42" i="1"/>
  <c r="V42" i="1" s="1"/>
  <c r="Q59" i="1"/>
  <c r="P59" i="1"/>
  <c r="S64" i="1"/>
  <c r="T64" i="1"/>
  <c r="S81" i="1"/>
  <c r="R81" i="1"/>
  <c r="V81" i="1" s="1"/>
  <c r="R117" i="1"/>
  <c r="Q128" i="1"/>
  <c r="P128" i="1"/>
  <c r="T137" i="1"/>
  <c r="S137" i="1"/>
  <c r="T149" i="1"/>
  <c r="S149" i="1"/>
  <c r="R149" i="1"/>
  <c r="V149" i="1" s="1"/>
  <c r="P79" i="1"/>
  <c r="Q79" i="1"/>
  <c r="T80" i="1"/>
  <c r="S80" i="1"/>
  <c r="V80" i="1" s="1"/>
  <c r="R102" i="1"/>
  <c r="S102" i="1"/>
  <c r="R105" i="1"/>
  <c r="V105" i="1" s="1"/>
  <c r="Q113" i="1"/>
  <c r="P113" i="1"/>
  <c r="T171" i="1"/>
  <c r="S171" i="1"/>
  <c r="R171" i="1"/>
  <c r="V171" i="1" s="1"/>
  <c r="S9" i="1"/>
  <c r="R9" i="1"/>
  <c r="O401" i="1"/>
  <c r="Q8" i="1"/>
  <c r="T9" i="1"/>
  <c r="R32" i="1"/>
  <c r="V32" i="1" s="1"/>
  <c r="P42" i="1"/>
  <c r="P51" i="1"/>
  <c r="P52" i="1"/>
  <c r="R53" i="1"/>
  <c r="V53" i="1" s="1"/>
  <c r="S53" i="1"/>
  <c r="R60" i="1"/>
  <c r="V60" i="1" s="1"/>
  <c r="V61" i="1"/>
  <c r="S63" i="1"/>
  <c r="V63" i="1" s="1"/>
  <c r="R80" i="1"/>
  <c r="R93" i="1"/>
  <c r="V93" i="1" s="1"/>
  <c r="S98" i="1"/>
  <c r="R98" i="1"/>
  <c r="V98" i="1" s="1"/>
  <c r="S117" i="1"/>
  <c r="R137" i="1"/>
  <c r="V137" i="1" s="1"/>
  <c r="Q145" i="1"/>
  <c r="P145" i="1"/>
  <c r="V157" i="1"/>
  <c r="P7" i="1"/>
  <c r="S21" i="1"/>
  <c r="R21" i="1"/>
  <c r="R30" i="1"/>
  <c r="V30" i="1" s="1"/>
  <c r="V33" i="1"/>
  <c r="S42" i="1"/>
  <c r="Q47" i="1"/>
  <c r="P47" i="1"/>
  <c r="S62" i="1"/>
  <c r="V62" i="1" s="1"/>
  <c r="V64" i="1"/>
  <c r="S69" i="1"/>
  <c r="R69" i="1"/>
  <c r="V78" i="1"/>
  <c r="R78" i="1"/>
  <c r="P89" i="1"/>
  <c r="T102" i="1"/>
  <c r="V102" i="1" s="1"/>
  <c r="S105" i="1"/>
  <c r="T117" i="1"/>
  <c r="V117" i="1" s="1"/>
  <c r="R120" i="1"/>
  <c r="S120" i="1"/>
  <c r="S131" i="1"/>
  <c r="V131" i="1" s="1"/>
  <c r="T131" i="1"/>
  <c r="R131" i="1"/>
  <c r="T183" i="1"/>
  <c r="S183" i="1"/>
  <c r="R183" i="1"/>
  <c r="V183" i="1" s="1"/>
  <c r="T20" i="1"/>
  <c r="S20" i="1"/>
  <c r="P67" i="1"/>
  <c r="Q67" i="1"/>
  <c r="T68" i="1"/>
  <c r="S68" i="1"/>
  <c r="V68" i="1" s="1"/>
  <c r="T105" i="1"/>
  <c r="P116" i="1"/>
  <c r="Q116" i="1"/>
  <c r="T125" i="1"/>
  <c r="S125" i="1"/>
  <c r="V125" i="1"/>
  <c r="R125" i="1"/>
  <c r="V147" i="1"/>
  <c r="S147" i="1"/>
  <c r="R147" i="1"/>
  <c r="T147" i="1"/>
  <c r="T173" i="1"/>
  <c r="S173" i="1"/>
  <c r="R173" i="1"/>
  <c r="V173" i="1" s="1"/>
  <c r="V6" i="1"/>
  <c r="R6" i="1"/>
  <c r="S7" i="1"/>
  <c r="R20" i="1"/>
  <c r="V20" i="1" s="1"/>
  <c r="P30" i="1"/>
  <c r="R41" i="1"/>
  <c r="V41" i="1" s="1"/>
  <c r="S41" i="1"/>
  <c r="V49" i="1"/>
  <c r="R50" i="1"/>
  <c r="R68" i="1"/>
  <c r="P78" i="1"/>
  <c r="Q83" i="1"/>
  <c r="P83" i="1"/>
  <c r="S88" i="1"/>
  <c r="V88" i="1" s="1"/>
  <c r="T88" i="1"/>
  <c r="S93" i="1"/>
  <c r="T98" i="1"/>
  <c r="Q101" i="1"/>
  <c r="P101" i="1"/>
  <c r="Q111" i="1"/>
  <c r="P111" i="1"/>
  <c r="T120" i="1"/>
  <c r="T136" i="1"/>
  <c r="V136" i="1"/>
  <c r="T186" i="1"/>
  <c r="S186" i="1"/>
  <c r="V186" i="1" s="1"/>
  <c r="R186" i="1"/>
  <c r="S6" i="1"/>
  <c r="T112" i="1"/>
  <c r="T135" i="1"/>
  <c r="R156" i="1"/>
  <c r="T156" i="1"/>
  <c r="S156" i="1"/>
  <c r="V156" i="1" s="1"/>
  <c r="V50" i="1"/>
  <c r="R40" i="1"/>
  <c r="V40" i="1" s="1"/>
  <c r="S49" i="1"/>
  <c r="Q56" i="1"/>
  <c r="R112" i="1"/>
  <c r="V112" i="1" s="1"/>
  <c r="Q115" i="1"/>
  <c r="P115" i="1"/>
  <c r="S119" i="1"/>
  <c r="R119" i="1"/>
  <c r="V119" i="1" s="1"/>
  <c r="V130" i="1"/>
  <c r="V134" i="1"/>
  <c r="T134" i="1"/>
  <c r="R135" i="1"/>
  <c r="V135" i="1" s="1"/>
  <c r="S138" i="1"/>
  <c r="R138" i="1"/>
  <c r="T138" i="1"/>
  <c r="Q144" i="1"/>
  <c r="P144" i="1"/>
  <c r="V9" i="1"/>
  <c r="P19" i="1"/>
  <c r="Q19" i="1"/>
  <c r="T62" i="1"/>
  <c r="R2" i="1"/>
  <c r="V2" i="1" s="1"/>
  <c r="R4" i="1"/>
  <c r="Q35" i="1"/>
  <c r="P35" i="1"/>
  <c r="Q36" i="1"/>
  <c r="U401" i="1"/>
  <c r="Q11" i="1"/>
  <c r="P11" i="1"/>
  <c r="P401" i="1" s="1"/>
  <c r="P18" i="1"/>
  <c r="V37" i="1"/>
  <c r="R38" i="1"/>
  <c r="V38" i="1" s="1"/>
  <c r="S39" i="1"/>
  <c r="T49" i="1"/>
  <c r="P66" i="1"/>
  <c r="R85" i="1"/>
  <c r="V85" i="1" s="1"/>
  <c r="S86" i="1"/>
  <c r="R91" i="1"/>
  <c r="S91" i="1"/>
  <c r="V91" i="1" s="1"/>
  <c r="T92" i="1"/>
  <c r="T97" i="1"/>
  <c r="S97" i="1"/>
  <c r="R97" i="1"/>
  <c r="V97" i="1" s="1"/>
  <c r="S112" i="1"/>
  <c r="R134" i="1"/>
  <c r="S135" i="1"/>
  <c r="P126" i="1"/>
  <c r="S127" i="1"/>
  <c r="R143" i="1"/>
  <c r="V155" i="1"/>
  <c r="P171" i="1"/>
  <c r="P186" i="1"/>
  <c r="Q207" i="1"/>
  <c r="P207" i="1"/>
  <c r="T127" i="1"/>
  <c r="V127" i="1" s="1"/>
  <c r="S151" i="1"/>
  <c r="R151" i="1"/>
  <c r="T172" i="1"/>
  <c r="Q215" i="1"/>
  <c r="P215" i="1"/>
  <c r="T162" i="1"/>
  <c r="S162" i="1"/>
  <c r="R162" i="1"/>
  <c r="V162" i="1" s="1"/>
  <c r="Q176" i="1"/>
  <c r="P176" i="1"/>
  <c r="T212" i="1"/>
  <c r="V212" i="1" s="1"/>
  <c r="S212" i="1"/>
  <c r="R212" i="1"/>
  <c r="T217" i="1"/>
  <c r="S217" i="1"/>
  <c r="R217" i="1"/>
  <c r="V217" i="1" s="1"/>
  <c r="P102" i="1"/>
  <c r="P103" i="1"/>
  <c r="Q104" i="1"/>
  <c r="P105" i="1"/>
  <c r="P117" i="1"/>
  <c r="P119" i="1"/>
  <c r="P120" i="1"/>
  <c r="P121" i="1"/>
  <c r="Q122" i="1"/>
  <c r="V123" i="1"/>
  <c r="P138" i="1"/>
  <c r="V143" i="1"/>
  <c r="P151" i="1"/>
  <c r="T161" i="1"/>
  <c r="S161" i="1"/>
  <c r="S169" i="1"/>
  <c r="V169" i="1" s="1"/>
  <c r="S170" i="1"/>
  <c r="V170" i="1" s="1"/>
  <c r="S172" i="1"/>
  <c r="V172" i="1" s="1"/>
  <c r="T185" i="1"/>
  <c r="S185" i="1"/>
  <c r="V185" i="1" s="1"/>
  <c r="Q188" i="1"/>
  <c r="P188" i="1"/>
  <c r="P197" i="1"/>
  <c r="Q197" i="1"/>
  <c r="Q209" i="1"/>
  <c r="T280" i="1"/>
  <c r="V280" i="1" s="1"/>
  <c r="S280" i="1"/>
  <c r="R280" i="1"/>
  <c r="R103" i="1"/>
  <c r="V103" i="1" s="1"/>
  <c r="R123" i="1"/>
  <c r="R124" i="1"/>
  <c r="V124" i="1" s="1"/>
  <c r="P137" i="1"/>
  <c r="T139" i="1"/>
  <c r="V139" i="1" s="1"/>
  <c r="V142" i="1"/>
  <c r="T151" i="1"/>
  <c r="P159" i="1"/>
  <c r="R161" i="1"/>
  <c r="V161" i="1" s="1"/>
  <c r="Q165" i="1"/>
  <c r="P165" i="1"/>
  <c r="S168" i="1"/>
  <c r="V168" i="1" s="1"/>
  <c r="T170" i="1"/>
  <c r="S175" i="1"/>
  <c r="R175" i="1"/>
  <c r="P183" i="1"/>
  <c r="R185" i="1"/>
  <c r="P212" i="1"/>
  <c r="T237" i="1"/>
  <c r="V237" i="1"/>
  <c r="S237" i="1"/>
  <c r="R237" i="1"/>
  <c r="T249" i="1"/>
  <c r="S249" i="1"/>
  <c r="R249" i="1"/>
  <c r="V249" i="1" s="1"/>
  <c r="V110" i="1"/>
  <c r="V158" i="1"/>
  <c r="V160" i="1"/>
  <c r="T160" i="1"/>
  <c r="V182" i="1"/>
  <c r="V184" i="1"/>
  <c r="T184" i="1"/>
  <c r="T150" i="1"/>
  <c r="S150" i="1"/>
  <c r="R150" i="1"/>
  <c r="V150" i="1" s="1"/>
  <c r="Q214" i="1"/>
  <c r="P214" i="1"/>
  <c r="R251" i="1"/>
  <c r="V251" i="1" s="1"/>
  <c r="T251" i="1"/>
  <c r="S251" i="1"/>
  <c r="Q164" i="1"/>
  <c r="P164" i="1"/>
  <c r="T187" i="1"/>
  <c r="S187" i="1"/>
  <c r="R187" i="1"/>
  <c r="V187" i="1" s="1"/>
  <c r="Q216" i="1"/>
  <c r="P216" i="1"/>
  <c r="Q153" i="1"/>
  <c r="P153" i="1"/>
  <c r="S180" i="1"/>
  <c r="T148" i="1"/>
  <c r="R155" i="1"/>
  <c r="S163" i="1"/>
  <c r="R163" i="1"/>
  <c r="V163" i="1" s="1"/>
  <c r="P174" i="1"/>
  <c r="T180" i="1"/>
  <c r="P187" i="1"/>
  <c r="T218" i="1"/>
  <c r="V218" i="1" s="1"/>
  <c r="S218" i="1"/>
  <c r="R218" i="1"/>
  <c r="V259" i="1"/>
  <c r="R271" i="1"/>
  <c r="V271" i="1" s="1"/>
  <c r="T271" i="1"/>
  <c r="S271" i="1"/>
  <c r="V356" i="1"/>
  <c r="T155" i="1"/>
  <c r="P173" i="1"/>
  <c r="Q177" i="1"/>
  <c r="P177" i="1"/>
  <c r="T178" i="1"/>
  <c r="R178" i="1"/>
  <c r="V178" i="1" s="1"/>
  <c r="Q189" i="1"/>
  <c r="P189" i="1"/>
  <c r="Q200" i="1"/>
  <c r="P200" i="1"/>
  <c r="T213" i="1"/>
  <c r="S213" i="1"/>
  <c r="R213" i="1"/>
  <c r="V213" i="1" s="1"/>
  <c r="P127" i="1"/>
  <c r="S130" i="1"/>
  <c r="Q140" i="1"/>
  <c r="P140" i="1"/>
  <c r="Q141" i="1"/>
  <c r="S148" i="1"/>
  <c r="V148" i="1" s="1"/>
  <c r="Q152" i="1"/>
  <c r="P152" i="1"/>
  <c r="S154" i="1"/>
  <c r="V154" i="1" s="1"/>
  <c r="P163" i="1"/>
  <c r="S178" i="1"/>
  <c r="V180" i="1"/>
  <c r="P218" i="1"/>
  <c r="S238" i="1"/>
  <c r="V238" i="1" s="1"/>
  <c r="T238" i="1"/>
  <c r="R238" i="1"/>
  <c r="S250" i="1"/>
  <c r="T250" i="1"/>
  <c r="R250" i="1"/>
  <c r="V250" i="1" s="1"/>
  <c r="S297" i="1"/>
  <c r="V297" i="1" s="1"/>
  <c r="T297" i="1"/>
  <c r="R297" i="1"/>
  <c r="Q304" i="1"/>
  <c r="P304" i="1"/>
  <c r="Q308" i="1"/>
  <c r="P308" i="1"/>
  <c r="P321" i="1"/>
  <c r="Q321" i="1"/>
  <c r="Q340" i="1"/>
  <c r="P340" i="1"/>
  <c r="Q196" i="1"/>
  <c r="P196" i="1"/>
  <c r="T242" i="1"/>
  <c r="S242" i="1"/>
  <c r="R242" i="1"/>
  <c r="Q256" i="1"/>
  <c r="P256" i="1"/>
  <c r="R258" i="1"/>
  <c r="T277" i="1"/>
  <c r="Q286" i="1"/>
  <c r="P286" i="1"/>
  <c r="T301" i="1"/>
  <c r="S301" i="1"/>
  <c r="R301" i="1"/>
  <c r="V301" i="1" s="1"/>
  <c r="T337" i="1"/>
  <c r="S337" i="1"/>
  <c r="R337" i="1"/>
  <c r="V337" i="1" s="1"/>
  <c r="S378" i="1"/>
  <c r="R378" i="1"/>
  <c r="V378" i="1" s="1"/>
  <c r="R210" i="1"/>
  <c r="V210" i="1" s="1"/>
  <c r="R211" i="1"/>
  <c r="V211" i="1" s="1"/>
  <c r="V240" i="1"/>
  <c r="T240" i="1"/>
  <c r="Q241" i="1"/>
  <c r="P249" i="1"/>
  <c r="P250" i="1"/>
  <c r="S258" i="1"/>
  <c r="P271" i="1"/>
  <c r="R272" i="1"/>
  <c r="V272" i="1" s="1"/>
  <c r="T278" i="1"/>
  <c r="S278" i="1"/>
  <c r="Q282" i="1"/>
  <c r="P282" i="1"/>
  <c r="Q289" i="1"/>
  <c r="P289" i="1"/>
  <c r="T300" i="1"/>
  <c r="S300" i="1"/>
  <c r="V300" i="1" s="1"/>
  <c r="T378" i="1"/>
  <c r="S210" i="1"/>
  <c r="S211" i="1"/>
  <c r="V242" i="1"/>
  <c r="Q245" i="1"/>
  <c r="P245" i="1"/>
  <c r="T258" i="1"/>
  <c r="V258" i="1" s="1"/>
  <c r="V260" i="1"/>
  <c r="P277" i="1"/>
  <c r="T293" i="1"/>
  <c r="S293" i="1"/>
  <c r="R293" i="1"/>
  <c r="V293" i="1" s="1"/>
  <c r="R303" i="1"/>
  <c r="S206" i="1"/>
  <c r="R206" i="1"/>
  <c r="Q221" i="1"/>
  <c r="P221" i="1"/>
  <c r="T230" i="1"/>
  <c r="S230" i="1"/>
  <c r="R230" i="1"/>
  <c r="S255" i="1"/>
  <c r="R255" i="1"/>
  <c r="R270" i="1"/>
  <c r="V270" i="1" s="1"/>
  <c r="R277" i="1"/>
  <c r="V277" i="1" s="1"/>
  <c r="Q285" i="1"/>
  <c r="P285" i="1"/>
  <c r="T296" i="1"/>
  <c r="S296" i="1"/>
  <c r="V296" i="1" s="1"/>
  <c r="R296" i="1"/>
  <c r="P336" i="1"/>
  <c r="Q336" i="1"/>
  <c r="T205" i="1"/>
  <c r="S205" i="1"/>
  <c r="T229" i="1"/>
  <c r="S229" i="1"/>
  <c r="V229" i="1" s="1"/>
  <c r="Q244" i="1"/>
  <c r="P244" i="1"/>
  <c r="S269" i="1"/>
  <c r="S270" i="1"/>
  <c r="R275" i="1"/>
  <c r="R276" i="1"/>
  <c r="V276" i="1" s="1"/>
  <c r="S277" i="1"/>
  <c r="S281" i="1"/>
  <c r="R281" i="1"/>
  <c r="V281" i="1" s="1"/>
  <c r="V359" i="1"/>
  <c r="T359" i="1"/>
  <c r="S359" i="1"/>
  <c r="R359" i="1"/>
  <c r="S190" i="1"/>
  <c r="V190" i="1" s="1"/>
  <c r="R191" i="1"/>
  <c r="V191" i="1" s="1"/>
  <c r="S194" i="1"/>
  <c r="R194" i="1"/>
  <c r="V194" i="1" s="1"/>
  <c r="S201" i="1"/>
  <c r="V201" i="1" s="1"/>
  <c r="R202" i="1"/>
  <c r="V202" i="1" s="1"/>
  <c r="R203" i="1"/>
  <c r="V203" i="1" s="1"/>
  <c r="R204" i="1"/>
  <c r="R205" i="1"/>
  <c r="V205" i="1" s="1"/>
  <c r="Q220" i="1"/>
  <c r="P220" i="1"/>
  <c r="R222" i="1"/>
  <c r="R223" i="1"/>
  <c r="V223" i="1" s="1"/>
  <c r="R224" i="1"/>
  <c r="R225" i="1"/>
  <c r="V226" i="1"/>
  <c r="V227" i="1"/>
  <c r="T228" i="1"/>
  <c r="V228" i="1" s="1"/>
  <c r="R229" i="1"/>
  <c r="V230" i="1"/>
  <c r="P237" i="1"/>
  <c r="P238" i="1"/>
  <c r="R239" i="1"/>
  <c r="V239" i="1" s="1"/>
  <c r="S246" i="1"/>
  <c r="S247" i="1"/>
  <c r="V265" i="1"/>
  <c r="R266" i="1"/>
  <c r="V266" i="1" s="1"/>
  <c r="R267" i="1"/>
  <c r="V267" i="1" s="1"/>
  <c r="R268" i="1"/>
  <c r="V268" i="1" s="1"/>
  <c r="R269" i="1"/>
  <c r="V269" i="1" s="1"/>
  <c r="T270" i="1"/>
  <c r="S276" i="1"/>
  <c r="P288" i="1"/>
  <c r="Q288" i="1"/>
  <c r="T303" i="1"/>
  <c r="V303" i="1" s="1"/>
  <c r="S306" i="1"/>
  <c r="R306" i="1"/>
  <c r="V306" i="1" s="1"/>
  <c r="V307" i="1"/>
  <c r="R310" i="1"/>
  <c r="V310" i="1"/>
  <c r="T310" i="1"/>
  <c r="V329" i="1"/>
  <c r="T373" i="1"/>
  <c r="S373" i="1"/>
  <c r="R373" i="1"/>
  <c r="V373" i="1" s="1"/>
  <c r="Q387" i="1"/>
  <c r="P387" i="1"/>
  <c r="T201" i="1"/>
  <c r="S202" i="1"/>
  <c r="S203" i="1"/>
  <c r="S204" i="1"/>
  <c r="V206" i="1"/>
  <c r="S222" i="1"/>
  <c r="S223" i="1"/>
  <c r="S224" i="1"/>
  <c r="S225" i="1"/>
  <c r="Q233" i="1"/>
  <c r="P233" i="1"/>
  <c r="T246" i="1"/>
  <c r="V246" i="1" s="1"/>
  <c r="T247" i="1"/>
  <c r="V247" i="1" s="1"/>
  <c r="T255" i="1"/>
  <c r="V255" i="1" s="1"/>
  <c r="S266" i="1"/>
  <c r="S267" i="1"/>
  <c r="S268" i="1"/>
  <c r="T269" i="1"/>
  <c r="R274" i="1"/>
  <c r="V274" i="1" s="1"/>
  <c r="P275" i="1"/>
  <c r="T276" i="1"/>
  <c r="Q284" i="1"/>
  <c r="P284" i="1"/>
  <c r="P345" i="1"/>
  <c r="Q345" i="1"/>
  <c r="V380" i="1"/>
  <c r="S219" i="1"/>
  <c r="R219" i="1"/>
  <c r="V219" i="1" s="1"/>
  <c r="R236" i="1"/>
  <c r="S243" i="1"/>
  <c r="R243" i="1"/>
  <c r="T266" i="1"/>
  <c r="T267" i="1"/>
  <c r="S275" i="1"/>
  <c r="V275" i="1" s="1"/>
  <c r="T281" i="1"/>
  <c r="R291" i="1"/>
  <c r="V291" i="1" s="1"/>
  <c r="T291" i="1"/>
  <c r="S291" i="1"/>
  <c r="P312" i="1"/>
  <c r="Q312" i="1"/>
  <c r="T325" i="1"/>
  <c r="S325" i="1"/>
  <c r="R325" i="1"/>
  <c r="V325" i="1"/>
  <c r="P372" i="1"/>
  <c r="Q372" i="1"/>
  <c r="V204" i="1"/>
  <c r="Q232" i="1"/>
  <c r="P232" i="1"/>
  <c r="R234" i="1"/>
  <c r="V234" i="1" s="1"/>
  <c r="R235" i="1"/>
  <c r="V235" i="1" s="1"/>
  <c r="S236" i="1"/>
  <c r="T254" i="1"/>
  <c r="S254" i="1"/>
  <c r="R254" i="1"/>
  <c r="S273" i="1"/>
  <c r="V273" i="1"/>
  <c r="P274" i="1"/>
  <c r="T275" i="1"/>
  <c r="P280" i="1"/>
  <c r="S294" i="1"/>
  <c r="R294" i="1"/>
  <c r="V294" i="1" s="1"/>
  <c r="R298" i="1"/>
  <c r="T298" i="1"/>
  <c r="S298" i="1"/>
  <c r="S309" i="1"/>
  <c r="V309" i="1" s="1"/>
  <c r="T309" i="1"/>
  <c r="R309" i="1"/>
  <c r="V252" i="1"/>
  <c r="T252" i="1"/>
  <c r="T253" i="1"/>
  <c r="S253" i="1"/>
  <c r="S274" i="1"/>
  <c r="Q283" i="1"/>
  <c r="P283" i="1"/>
  <c r="Q287" i="1"/>
  <c r="P287" i="1"/>
  <c r="S302" i="1"/>
  <c r="V302" i="1" s="1"/>
  <c r="T302" i="1"/>
  <c r="R302" i="1"/>
  <c r="Q315" i="1"/>
  <c r="P315" i="1"/>
  <c r="R322" i="1"/>
  <c r="V322" i="1" s="1"/>
  <c r="T322" i="1"/>
  <c r="S322" i="1"/>
  <c r="V341" i="1"/>
  <c r="T368" i="1"/>
  <c r="V368" i="1" s="1"/>
  <c r="S368" i="1"/>
  <c r="R368" i="1"/>
  <c r="Q208" i="1"/>
  <c r="P208" i="1"/>
  <c r="T219" i="1"/>
  <c r="S231" i="1"/>
  <c r="R231" i="1"/>
  <c r="V231" i="1" s="1"/>
  <c r="T235" i="1"/>
  <c r="T243" i="1"/>
  <c r="R253" i="1"/>
  <c r="V253" i="1" s="1"/>
  <c r="V254" i="1"/>
  <c r="Q257" i="1"/>
  <c r="P257" i="1"/>
  <c r="R261" i="1"/>
  <c r="V261" i="1" s="1"/>
  <c r="T262" i="1"/>
  <c r="V262" i="1" s="1"/>
  <c r="T272" i="1"/>
  <c r="P273" i="1"/>
  <c r="T274" i="1"/>
  <c r="Q279" i="1"/>
  <c r="P324" i="1"/>
  <c r="Q324" i="1"/>
  <c r="R305" i="1"/>
  <c r="V305" i="1" s="1"/>
  <c r="Q333" i="1"/>
  <c r="T361" i="1"/>
  <c r="V361" i="1" s="1"/>
  <c r="S361" i="1"/>
  <c r="R361" i="1"/>
  <c r="R380" i="1"/>
  <c r="T397" i="1"/>
  <c r="S397" i="1"/>
  <c r="R397" i="1"/>
  <c r="V397" i="1" s="1"/>
  <c r="P303" i="1"/>
  <c r="Q316" i="1"/>
  <c r="P316" i="1"/>
  <c r="T317" i="1"/>
  <c r="S317" i="1"/>
  <c r="Q327" i="1"/>
  <c r="P327" i="1"/>
  <c r="S342" i="1"/>
  <c r="R342" i="1"/>
  <c r="Q351" i="1"/>
  <c r="P351" i="1"/>
  <c r="Q364" i="1"/>
  <c r="P364" i="1"/>
  <c r="Q384" i="1"/>
  <c r="V391" i="1"/>
  <c r="T391" i="1"/>
  <c r="R391" i="1"/>
  <c r="R317" i="1"/>
  <c r="R332" i="1"/>
  <c r="V332" i="1" s="1"/>
  <c r="T342" i="1"/>
  <c r="V342" i="1" s="1"/>
  <c r="Q360" i="1"/>
  <c r="Q369" i="1"/>
  <c r="T383" i="1"/>
  <c r="R292" i="1"/>
  <c r="V292" i="1" s="1"/>
  <c r="R299" i="1"/>
  <c r="Q320" i="1"/>
  <c r="P320" i="1"/>
  <c r="S354" i="1"/>
  <c r="R354" i="1"/>
  <c r="V354" i="1" s="1"/>
  <c r="Q363" i="1"/>
  <c r="P363" i="1"/>
  <c r="R383" i="1"/>
  <c r="V383" i="1" s="1"/>
  <c r="V394" i="1"/>
  <c r="Q396" i="1"/>
  <c r="P396" i="1"/>
  <c r="S292" i="1"/>
  <c r="S299" i="1"/>
  <c r="V299" i="1" s="1"/>
  <c r="S330" i="1"/>
  <c r="R330" i="1"/>
  <c r="V330" i="1" s="1"/>
  <c r="T335" i="1"/>
  <c r="V335" i="1" s="1"/>
  <c r="T354" i="1"/>
  <c r="Q376" i="1"/>
  <c r="P376" i="1"/>
  <c r="S383" i="1"/>
  <c r="R290" i="1"/>
  <c r="V290" i="1" s="1"/>
  <c r="T299" i="1"/>
  <c r="T330" i="1"/>
  <c r="T344" i="1"/>
  <c r="S344" i="1"/>
  <c r="V344" i="1" s="1"/>
  <c r="T371" i="1"/>
  <c r="V371" i="1" s="1"/>
  <c r="V377" i="1"/>
  <c r="V382" i="1"/>
  <c r="V400" i="1"/>
  <c r="Q339" i="1"/>
  <c r="P339" i="1"/>
  <c r="T349" i="1"/>
  <c r="S349" i="1"/>
  <c r="R349" i="1"/>
  <c r="T393" i="1"/>
  <c r="S393" i="1"/>
  <c r="R393" i="1"/>
  <c r="V393" i="1" s="1"/>
  <c r="Q328" i="1"/>
  <c r="P328" i="1"/>
  <c r="Q352" i="1"/>
  <c r="P352" i="1"/>
  <c r="V366" i="1"/>
  <c r="S366" i="1"/>
  <c r="R366" i="1"/>
  <c r="S381" i="1"/>
  <c r="R381" i="1"/>
  <c r="V381" i="1" s="1"/>
  <c r="T313" i="1"/>
  <c r="V313" i="1" s="1"/>
  <c r="R313" i="1"/>
  <c r="Q348" i="1"/>
  <c r="V349" i="1"/>
  <c r="Q357" i="1"/>
  <c r="Q375" i="1"/>
  <c r="P375" i="1"/>
  <c r="T380" i="1"/>
  <c r="S380" i="1"/>
  <c r="T381" i="1"/>
  <c r="T392" i="1"/>
  <c r="S392" i="1"/>
  <c r="V392" i="1" s="1"/>
  <c r="T395" i="1"/>
  <c r="V395" i="1" s="1"/>
  <c r="S395" i="1"/>
  <c r="R395" i="1"/>
  <c r="T305" i="1"/>
  <c r="S305" i="1"/>
  <c r="T311" i="1"/>
  <c r="V311" i="1" s="1"/>
  <c r="S313" i="1"/>
  <c r="S318" i="1"/>
  <c r="R318" i="1"/>
  <c r="V318" i="1" s="1"/>
  <c r="T323" i="1"/>
  <c r="V323" i="1" s="1"/>
  <c r="V334" i="1"/>
  <c r="R334" i="1"/>
  <c r="T347" i="1"/>
  <c r="V347" i="1" s="1"/>
  <c r="T356" i="1"/>
  <c r="S356" i="1"/>
  <c r="V362" i="1"/>
  <c r="T385" i="1"/>
  <c r="S385" i="1"/>
  <c r="V385" i="1" s="1"/>
  <c r="R385" i="1"/>
  <c r="Q388" i="1"/>
  <c r="P388" i="1"/>
  <c r="V389" i="1"/>
  <c r="V314" i="1"/>
  <c r="V326" i="1"/>
  <c r="S329" i="1"/>
  <c r="P332" i="1"/>
  <c r="V338" i="1"/>
  <c r="S341" i="1"/>
  <c r="P344" i="1"/>
  <c r="V350" i="1"/>
  <c r="S353" i="1"/>
  <c r="V353" i="1" s="1"/>
  <c r="P356" i="1"/>
  <c r="S365" i="1"/>
  <c r="V365" i="1" s="1"/>
  <c r="P368" i="1"/>
  <c r="S377" i="1"/>
  <c r="P380" i="1"/>
  <c r="S389" i="1"/>
  <c r="R390" i="1"/>
  <c r="P392" i="1"/>
  <c r="T400" i="1"/>
  <c r="S390" i="1"/>
  <c r="V390" i="1" s="1"/>
  <c r="V399" i="1"/>
  <c r="R346" i="1"/>
  <c r="V346" i="1" s="1"/>
  <c r="R358" i="1"/>
  <c r="V358" i="1" s="1"/>
  <c r="R370" i="1"/>
  <c r="V370" i="1" s="1"/>
  <c r="R382" i="1"/>
  <c r="R394" i="1"/>
  <c r="S394" i="1"/>
  <c r="P397" i="1"/>
  <c r="T394" i="1"/>
  <c r="X141" i="2" l="1"/>
  <c r="X250" i="2"/>
  <c r="V401" i="2"/>
  <c r="X322" i="2"/>
  <c r="X214" i="2"/>
  <c r="X190" i="2"/>
  <c r="X167" i="2"/>
  <c r="X24" i="2"/>
  <c r="X401" i="2" s="1"/>
  <c r="X298" i="2"/>
  <c r="X178" i="2"/>
  <c r="X154" i="2"/>
  <c r="X390" i="2"/>
  <c r="X286" i="2"/>
  <c r="X366" i="2"/>
  <c r="X354" i="2"/>
  <c r="S363" i="1"/>
  <c r="R363" i="1"/>
  <c r="V363" i="1" s="1"/>
  <c r="T363" i="1"/>
  <c r="S321" i="1"/>
  <c r="T321" i="1"/>
  <c r="V321" i="1" s="1"/>
  <c r="R321" i="1"/>
  <c r="T215" i="1"/>
  <c r="S215" i="1"/>
  <c r="R215" i="1"/>
  <c r="V215" i="1" s="1"/>
  <c r="R144" i="1"/>
  <c r="S144" i="1"/>
  <c r="V144" i="1" s="1"/>
  <c r="T144" i="1"/>
  <c r="S83" i="1"/>
  <c r="V83" i="1" s="1"/>
  <c r="T83" i="1"/>
  <c r="R83" i="1"/>
  <c r="T336" i="1"/>
  <c r="S336" i="1"/>
  <c r="R336" i="1"/>
  <c r="V336" i="1" s="1"/>
  <c r="R256" i="1"/>
  <c r="V256" i="1"/>
  <c r="T256" i="1"/>
  <c r="S256" i="1"/>
  <c r="V164" i="1"/>
  <c r="R164" i="1"/>
  <c r="T164" i="1"/>
  <c r="S164" i="1"/>
  <c r="R35" i="1"/>
  <c r="T35" i="1"/>
  <c r="S35" i="1"/>
  <c r="V35" i="1" s="1"/>
  <c r="S375" i="1"/>
  <c r="R375" i="1"/>
  <c r="V375" i="1" s="1"/>
  <c r="T375" i="1"/>
  <c r="T320" i="1"/>
  <c r="R320" i="1"/>
  <c r="V320" i="1" s="1"/>
  <c r="S320" i="1"/>
  <c r="R315" i="1"/>
  <c r="T315" i="1"/>
  <c r="S315" i="1"/>
  <c r="V315" i="1" s="1"/>
  <c r="S312" i="1"/>
  <c r="R312" i="1"/>
  <c r="V312" i="1"/>
  <c r="T312" i="1"/>
  <c r="V236" i="1"/>
  <c r="S288" i="1"/>
  <c r="R288" i="1"/>
  <c r="V288" i="1" s="1"/>
  <c r="T288" i="1"/>
  <c r="V222" i="1"/>
  <c r="T304" i="1"/>
  <c r="S304" i="1"/>
  <c r="R304" i="1"/>
  <c r="V304" i="1"/>
  <c r="T140" i="1"/>
  <c r="S140" i="1"/>
  <c r="V140" i="1" s="1"/>
  <c r="R140" i="1"/>
  <c r="V209" i="1"/>
  <c r="T209" i="1"/>
  <c r="S209" i="1"/>
  <c r="R209" i="1"/>
  <c r="S104" i="1"/>
  <c r="R104" i="1"/>
  <c r="T104" i="1"/>
  <c r="V104" i="1"/>
  <c r="V151" i="1"/>
  <c r="V69" i="1"/>
  <c r="S84" i="1"/>
  <c r="R84" i="1"/>
  <c r="V84" i="1" s="1"/>
  <c r="T84" i="1"/>
  <c r="S285" i="1"/>
  <c r="V285" i="1"/>
  <c r="T285" i="1"/>
  <c r="R285" i="1"/>
  <c r="T360" i="1"/>
  <c r="S360" i="1"/>
  <c r="R360" i="1"/>
  <c r="V360" i="1" s="1"/>
  <c r="S351" i="1"/>
  <c r="R351" i="1"/>
  <c r="V351" i="1"/>
  <c r="T351" i="1"/>
  <c r="S357" i="1"/>
  <c r="R357" i="1"/>
  <c r="V357" i="1" s="1"/>
  <c r="T357" i="1"/>
  <c r="S327" i="1"/>
  <c r="R327" i="1"/>
  <c r="V327" i="1"/>
  <c r="T327" i="1"/>
  <c r="T208" i="1"/>
  <c r="S208" i="1"/>
  <c r="V208" i="1" s="1"/>
  <c r="R208" i="1"/>
  <c r="T241" i="1"/>
  <c r="S241" i="1"/>
  <c r="R241" i="1"/>
  <c r="V241" i="1" s="1"/>
  <c r="T197" i="1"/>
  <c r="S197" i="1"/>
  <c r="R197" i="1"/>
  <c r="V197" i="1" s="1"/>
  <c r="S101" i="1"/>
  <c r="R101" i="1"/>
  <c r="V101" i="1" s="1"/>
  <c r="T101" i="1"/>
  <c r="T8" i="1"/>
  <c r="S8" i="1"/>
  <c r="R8" i="1"/>
  <c r="V8" i="1" s="1"/>
  <c r="T31" i="1"/>
  <c r="R31" i="1"/>
  <c r="S31" i="1"/>
  <c r="V31" i="1" s="1"/>
  <c r="T72" i="1"/>
  <c r="V72" i="1" s="1"/>
  <c r="S72" i="1"/>
  <c r="R72" i="1"/>
  <c r="S76" i="1"/>
  <c r="T76" i="1"/>
  <c r="R76" i="1"/>
  <c r="V76" i="1" s="1"/>
  <c r="S28" i="1"/>
  <c r="T28" i="1"/>
  <c r="R28" i="1"/>
  <c r="V28" i="1" s="1"/>
  <c r="R352" i="1"/>
  <c r="V352" i="1" s="1"/>
  <c r="T352" i="1"/>
  <c r="S352" i="1"/>
  <c r="S339" i="1"/>
  <c r="V339" i="1" s="1"/>
  <c r="R339" i="1"/>
  <c r="T339" i="1"/>
  <c r="T396" i="1"/>
  <c r="S396" i="1"/>
  <c r="R396" i="1"/>
  <c r="V396" i="1" s="1"/>
  <c r="R220" i="1"/>
  <c r="V220" i="1"/>
  <c r="T220" i="1"/>
  <c r="S220" i="1"/>
  <c r="T289" i="1"/>
  <c r="R289" i="1"/>
  <c r="S289" i="1"/>
  <c r="V289" i="1" s="1"/>
  <c r="S177" i="1"/>
  <c r="T177" i="1"/>
  <c r="R177" i="1"/>
  <c r="V177" i="1" s="1"/>
  <c r="T176" i="1"/>
  <c r="V176" i="1" s="1"/>
  <c r="R176" i="1"/>
  <c r="S176" i="1"/>
  <c r="T67" i="1"/>
  <c r="R67" i="1"/>
  <c r="S67" i="1"/>
  <c r="V67" i="1" s="1"/>
  <c r="T129" i="1"/>
  <c r="S129" i="1"/>
  <c r="R129" i="1"/>
  <c r="V129" i="1"/>
  <c r="T75" i="1"/>
  <c r="V75" i="1"/>
  <c r="S75" i="1"/>
  <c r="R75" i="1"/>
  <c r="T27" i="1"/>
  <c r="S27" i="1"/>
  <c r="R27" i="1"/>
  <c r="V27" i="1" s="1"/>
  <c r="T348" i="1"/>
  <c r="S348" i="1"/>
  <c r="R348" i="1"/>
  <c r="V348" i="1" s="1"/>
  <c r="T384" i="1"/>
  <c r="V384" i="1" s="1"/>
  <c r="S384" i="1"/>
  <c r="R384" i="1"/>
  <c r="T19" i="1"/>
  <c r="R19" i="1"/>
  <c r="S19" i="1"/>
  <c r="V19" i="1"/>
  <c r="Q401" i="1"/>
  <c r="S128" i="1"/>
  <c r="R128" i="1"/>
  <c r="V128" i="1" s="1"/>
  <c r="T128" i="1"/>
  <c r="T44" i="1"/>
  <c r="S44" i="1"/>
  <c r="R44" i="1"/>
  <c r="V44" i="1" s="1"/>
  <c r="T55" i="1"/>
  <c r="S55" i="1"/>
  <c r="R55" i="1"/>
  <c r="V55" i="1" s="1"/>
  <c r="S388" i="1"/>
  <c r="V388" i="1" s="1"/>
  <c r="R388" i="1"/>
  <c r="T388" i="1"/>
  <c r="S153" i="1"/>
  <c r="R153" i="1"/>
  <c r="V153" i="1" s="1"/>
  <c r="T153" i="1"/>
  <c r="R328" i="1"/>
  <c r="T328" i="1"/>
  <c r="S328" i="1"/>
  <c r="V328" i="1"/>
  <c r="R376" i="1"/>
  <c r="T376" i="1"/>
  <c r="V376" i="1"/>
  <c r="S376" i="1"/>
  <c r="V333" i="1"/>
  <c r="S333" i="1"/>
  <c r="T333" i="1"/>
  <c r="R333" i="1"/>
  <c r="T257" i="1"/>
  <c r="S257" i="1"/>
  <c r="R257" i="1"/>
  <c r="V257" i="1" s="1"/>
  <c r="R232" i="1"/>
  <c r="S232" i="1"/>
  <c r="V232" i="1"/>
  <c r="T232" i="1"/>
  <c r="R244" i="1"/>
  <c r="V244" i="1" s="1"/>
  <c r="T244" i="1"/>
  <c r="S244" i="1"/>
  <c r="R282" i="1"/>
  <c r="V282" i="1" s="1"/>
  <c r="T282" i="1"/>
  <c r="S282" i="1"/>
  <c r="T196" i="1"/>
  <c r="S196" i="1"/>
  <c r="V196" i="1" s="1"/>
  <c r="R196" i="1"/>
  <c r="V175" i="1"/>
  <c r="V188" i="1"/>
  <c r="T188" i="1"/>
  <c r="S188" i="1"/>
  <c r="R188" i="1"/>
  <c r="R207" i="1"/>
  <c r="T207" i="1"/>
  <c r="S207" i="1"/>
  <c r="V207" i="1" s="1"/>
  <c r="V120" i="1"/>
  <c r="R114" i="1"/>
  <c r="V114" i="1" s="1"/>
  <c r="T114" i="1"/>
  <c r="S114" i="1"/>
  <c r="T43" i="1"/>
  <c r="S43" i="1"/>
  <c r="R43" i="1"/>
  <c r="V43" i="1" s="1"/>
  <c r="T71" i="1"/>
  <c r="S71" i="1"/>
  <c r="R71" i="1"/>
  <c r="V71" i="1" s="1"/>
  <c r="V23" i="1"/>
  <c r="T23" i="1"/>
  <c r="S23" i="1"/>
  <c r="R23" i="1"/>
  <c r="T221" i="1"/>
  <c r="S221" i="1"/>
  <c r="R221" i="1"/>
  <c r="V221" i="1"/>
  <c r="V278" i="1"/>
  <c r="T216" i="1"/>
  <c r="S216" i="1"/>
  <c r="V216" i="1" s="1"/>
  <c r="R216" i="1"/>
  <c r="R47" i="1"/>
  <c r="V47" i="1" s="1"/>
  <c r="S47" i="1"/>
  <c r="T47" i="1"/>
  <c r="S145" i="1"/>
  <c r="R145" i="1"/>
  <c r="T145" i="1"/>
  <c r="V145" i="1" s="1"/>
  <c r="T79" i="1"/>
  <c r="S79" i="1"/>
  <c r="R79" i="1"/>
  <c r="V79" i="1" s="1"/>
  <c r="V369" i="1"/>
  <c r="S369" i="1"/>
  <c r="R369" i="1"/>
  <c r="T369" i="1"/>
  <c r="T324" i="1"/>
  <c r="S324" i="1"/>
  <c r="R324" i="1"/>
  <c r="V324" i="1" s="1"/>
  <c r="T372" i="1"/>
  <c r="S372" i="1"/>
  <c r="V372" i="1" s="1"/>
  <c r="R372" i="1"/>
  <c r="V345" i="1"/>
  <c r="S345" i="1"/>
  <c r="R345" i="1"/>
  <c r="T345" i="1"/>
  <c r="R286" i="1"/>
  <c r="T286" i="1"/>
  <c r="S286" i="1"/>
  <c r="V286" i="1" s="1"/>
  <c r="R340" i="1"/>
  <c r="T340" i="1"/>
  <c r="V340" i="1"/>
  <c r="S340" i="1"/>
  <c r="V214" i="1"/>
  <c r="T214" i="1"/>
  <c r="S214" i="1"/>
  <c r="R214" i="1"/>
  <c r="S122" i="1"/>
  <c r="R122" i="1"/>
  <c r="V122" i="1" s="1"/>
  <c r="T122" i="1"/>
  <c r="R115" i="1"/>
  <c r="T115" i="1"/>
  <c r="V115" i="1" s="1"/>
  <c r="S115" i="1"/>
  <c r="T3" i="1"/>
  <c r="T401" i="1" s="1"/>
  <c r="R3" i="1"/>
  <c r="V3" i="1" s="1"/>
  <c r="S3" i="1"/>
  <c r="R287" i="1"/>
  <c r="V287" i="1" s="1"/>
  <c r="T287" i="1"/>
  <c r="S287" i="1"/>
  <c r="T107" i="1"/>
  <c r="S107" i="1"/>
  <c r="V107" i="1" s="1"/>
  <c r="R107" i="1"/>
  <c r="T316" i="1"/>
  <c r="V316" i="1" s="1"/>
  <c r="S316" i="1"/>
  <c r="R316" i="1"/>
  <c r="R364" i="1"/>
  <c r="T364" i="1"/>
  <c r="S364" i="1"/>
  <c r="V364" i="1" s="1"/>
  <c r="T245" i="1"/>
  <c r="S245" i="1"/>
  <c r="V245" i="1" s="1"/>
  <c r="R245" i="1"/>
  <c r="V11" i="1"/>
  <c r="T11" i="1"/>
  <c r="S11" i="1"/>
  <c r="R11" i="1"/>
  <c r="T279" i="1"/>
  <c r="S279" i="1"/>
  <c r="R279" i="1"/>
  <c r="V279" i="1" s="1"/>
  <c r="R152" i="1"/>
  <c r="T152" i="1"/>
  <c r="V152" i="1" s="1"/>
  <c r="S152" i="1"/>
  <c r="T200" i="1"/>
  <c r="S200" i="1"/>
  <c r="V200" i="1" s="1"/>
  <c r="R200" i="1"/>
  <c r="R116" i="1"/>
  <c r="V116" i="1" s="1"/>
  <c r="S116" i="1"/>
  <c r="T116" i="1"/>
  <c r="T95" i="1"/>
  <c r="S95" i="1"/>
  <c r="V95" i="1" s="1"/>
  <c r="R95" i="1"/>
  <c r="V24" i="1"/>
  <c r="T24" i="1"/>
  <c r="S24" i="1"/>
  <c r="R24" i="1"/>
  <c r="T100" i="1"/>
  <c r="R100" i="1"/>
  <c r="S100" i="1"/>
  <c r="V100" i="1" s="1"/>
  <c r="T15" i="1"/>
  <c r="S15" i="1"/>
  <c r="V15" i="1" s="1"/>
  <c r="R15" i="1"/>
  <c r="V283" i="1"/>
  <c r="R283" i="1"/>
  <c r="T283" i="1"/>
  <c r="S283" i="1"/>
  <c r="T284" i="1"/>
  <c r="S284" i="1"/>
  <c r="R284" i="1"/>
  <c r="V284" i="1" s="1"/>
  <c r="T387" i="1"/>
  <c r="S387" i="1"/>
  <c r="R387" i="1"/>
  <c r="V387" i="1" s="1"/>
  <c r="V225" i="1"/>
  <c r="V165" i="1"/>
  <c r="T165" i="1"/>
  <c r="S165" i="1"/>
  <c r="R165" i="1"/>
  <c r="R36" i="1"/>
  <c r="T36" i="1"/>
  <c r="S36" i="1"/>
  <c r="V36" i="1" s="1"/>
  <c r="T56" i="1"/>
  <c r="S56" i="1"/>
  <c r="V56" i="1" s="1"/>
  <c r="R56" i="1"/>
  <c r="T96" i="1"/>
  <c r="V96" i="1" s="1"/>
  <c r="S96" i="1"/>
  <c r="R96" i="1"/>
  <c r="V45" i="1"/>
  <c r="S12" i="1"/>
  <c r="R12" i="1"/>
  <c r="R401" i="1" s="1"/>
  <c r="T12" i="1"/>
  <c r="V317" i="1"/>
  <c r="V298" i="1"/>
  <c r="V243" i="1"/>
  <c r="T233" i="1"/>
  <c r="S233" i="1"/>
  <c r="R233" i="1"/>
  <c r="V233" i="1" s="1"/>
  <c r="V224" i="1"/>
  <c r="T308" i="1"/>
  <c r="S308" i="1"/>
  <c r="R308" i="1"/>
  <c r="V308" i="1" s="1"/>
  <c r="V141" i="1"/>
  <c r="T141" i="1"/>
  <c r="S141" i="1"/>
  <c r="R141" i="1"/>
  <c r="T189" i="1"/>
  <c r="S189" i="1"/>
  <c r="R189" i="1"/>
  <c r="V189" i="1"/>
  <c r="S111" i="1"/>
  <c r="R111" i="1"/>
  <c r="V111" i="1" s="1"/>
  <c r="T111" i="1"/>
  <c r="V21" i="1"/>
  <c r="S113" i="1"/>
  <c r="V113" i="1"/>
  <c r="T113" i="1"/>
  <c r="R113" i="1"/>
  <c r="S59" i="1"/>
  <c r="V59" i="1" s="1"/>
  <c r="R59" i="1"/>
  <c r="T59" i="1"/>
  <c r="V82" i="1"/>
  <c r="S146" i="1"/>
  <c r="R146" i="1"/>
  <c r="V146" i="1" s="1"/>
  <c r="T146" i="1"/>
  <c r="V401" i="1" l="1"/>
  <c r="V12" i="1"/>
  <c r="S401" i="1"/>
</calcChain>
</file>

<file path=xl/sharedStrings.xml><?xml version="1.0" encoding="utf-8"?>
<sst xmlns="http://schemas.openxmlformats.org/spreadsheetml/2006/main" count="47" uniqueCount="29">
  <si>
    <t>Position / Title</t>
  </si>
  <si>
    <t>Hourly Rate of Pay before WSB Minimum</t>
  </si>
  <si>
    <r>
      <t xml:space="preserve">Payroll Period Begins Date        </t>
    </r>
    <r>
      <rPr>
        <b/>
        <sz val="11"/>
        <color rgb="FFFF0000"/>
        <rFont val="Aptos Narrow"/>
        <family val="2"/>
        <scheme val="minor"/>
      </rPr>
      <t>(Must start after 6/1/2025)</t>
    </r>
  </si>
  <si>
    <r>
      <t xml:space="preserve">Payroll Period Ends Date </t>
    </r>
    <r>
      <rPr>
        <b/>
        <sz val="11"/>
        <color rgb="FFFF0000"/>
        <rFont val="Aptos Narrow"/>
        <family val="2"/>
        <scheme val="minor"/>
      </rPr>
      <t>(Minimum two months)</t>
    </r>
  </si>
  <si>
    <t>Total Compensated Hours during period submitted?</t>
  </si>
  <si>
    <t>Are there Employer paid retirement benefits included on payroll for the employee?</t>
  </si>
  <si>
    <r>
      <t xml:space="preserve">Employer paid retirement contributions                                       (% of Wages)  </t>
    </r>
    <r>
      <rPr>
        <b/>
        <sz val="11"/>
        <color rgb="FF1000E4"/>
        <rFont val="Aptos Narrow"/>
        <family val="2"/>
        <scheme val="minor"/>
      </rPr>
      <t>(Blue = % input required)</t>
    </r>
  </si>
  <si>
    <t>Combined Name</t>
  </si>
  <si>
    <t>CR Rate Category</t>
  </si>
  <si>
    <t>Period Days</t>
  </si>
  <si>
    <t>Percentage Allocated to Nursing Facility? (%)</t>
  </si>
  <si>
    <t>Hourly WSB  Wage Minimum</t>
  </si>
  <si>
    <t>Annual NF Wage Costs before WSB Minimum</t>
  </si>
  <si>
    <t>Annual NF Wage Costs after WSB Minimum</t>
  </si>
  <si>
    <t>Annual Cost of Wage Increase included in Rate Adjustment</t>
  </si>
  <si>
    <t>Employer FICA and Medicare Tax</t>
  </si>
  <si>
    <t>Employer                                       FUTA / SUTA</t>
  </si>
  <si>
    <t>Employer Worker's Compensation Insurance</t>
  </si>
  <si>
    <t>Employer Pension or Retirement Contribution</t>
  </si>
  <si>
    <t>Total Annual Cost of Wage Increase included in Rate Adjustment</t>
  </si>
  <si>
    <t>Vendor Name</t>
  </si>
  <si>
    <t>Employer        FUTA / SUTA       (% of Wages)</t>
  </si>
  <si>
    <t>Employer Worker's Compensation Insurance          (% of Wages)</t>
  </si>
  <si>
    <t>Percentage Allocated to Nursing Facility?            (%)</t>
  </si>
  <si>
    <t>Total</t>
  </si>
  <si>
    <t>Employee, number or code</t>
  </si>
  <si>
    <t>Leave Blank</t>
  </si>
  <si>
    <t>Employee number or code</t>
  </si>
  <si>
    <t>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</si>
</sst>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1000E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3E59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44" fontId="0" fillId="6" borderId="5" xfId="2" applyFont="1" applyFill="1" applyBorder="1" applyProtection="1">
      <protection locked="0"/>
    </xf>
    <xf numFmtId="14" fontId="0" fillId="6" borderId="5" xfId="0" applyNumberFormat="1" applyFill="1" applyBorder="1" applyProtection="1">
      <protection locked="0"/>
    </xf>
    <xf numFmtId="2" fontId="0" fillId="6" borderId="5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0" fontId="0" fillId="6" borderId="5" xfId="3" applyNumberFormat="1" applyFont="1" applyFill="1" applyBorder="1" applyAlignment="1" applyProtection="1">
      <alignment horizontal="center"/>
      <protection locked="0"/>
    </xf>
    <xf numFmtId="0" fontId="0" fillId="7" borderId="5" xfId="0" applyFill="1" applyBorder="1"/>
    <xf numFmtId="10" fontId="0" fillId="0" borderId="5" xfId="3" applyNumberFormat="1" applyFont="1" applyFill="1" applyBorder="1" applyAlignment="1">
      <alignment horizontal="center"/>
    </xf>
    <xf numFmtId="44" fontId="0" fillId="0" borderId="5" xfId="2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0" fontId="0" fillId="6" borderId="8" xfId="0" applyFill="1" applyBorder="1" applyProtection="1">
      <protection locked="0"/>
    </xf>
    <xf numFmtId="0" fontId="0" fillId="6" borderId="6" xfId="0" applyFill="1" applyBorder="1" applyProtection="1">
      <protection locked="0"/>
    </xf>
    <xf numFmtId="44" fontId="0" fillId="6" borderId="6" xfId="2" applyFont="1" applyFill="1" applyBorder="1" applyProtection="1">
      <protection locked="0"/>
    </xf>
    <xf numFmtId="14" fontId="0" fillId="6" borderId="6" xfId="0" applyNumberFormat="1" applyFill="1" applyBorder="1" applyProtection="1">
      <protection locked="0"/>
    </xf>
    <xf numFmtId="2" fontId="0" fillId="6" borderId="6" xfId="1" applyNumberFormat="1" applyFont="1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2" fillId="0" borderId="0" xfId="0" applyFont="1"/>
    <xf numFmtId="0" fontId="0" fillId="6" borderId="0" xfId="0" applyFill="1"/>
    <xf numFmtId="0" fontId="2" fillId="6" borderId="9" xfId="0" applyFont="1" applyFill="1" applyBorder="1"/>
    <xf numFmtId="2" fontId="2" fillId="6" borderId="9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0" fontId="2" fillId="6" borderId="9" xfId="0" applyNumberFormat="1" applyFont="1" applyFill="1" applyBorder="1" applyAlignment="1">
      <alignment horizontal="center"/>
    </xf>
    <xf numFmtId="0" fontId="2" fillId="7" borderId="9" xfId="0" applyFont="1" applyFill="1" applyBorder="1"/>
    <xf numFmtId="10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4" fontId="2" fillId="0" borderId="9" xfId="0" applyNumberFormat="1" applyFont="1" applyBorder="1" applyAlignment="1">
      <alignment horizontal="right"/>
    </xf>
    <xf numFmtId="44" fontId="2" fillId="0" borderId="10" xfId="0" applyNumberFormat="1" applyFont="1" applyBorder="1" applyAlignment="1">
      <alignment horizontal="right"/>
    </xf>
    <xf numFmtId="0" fontId="0" fillId="7" borderId="5" xfId="0" applyFill="1" applyBorder="1" applyProtection="1">
      <protection locked="0"/>
    </xf>
    <xf numFmtId="44" fontId="0" fillId="0" borderId="5" xfId="2" applyFont="1" applyBorder="1"/>
    <xf numFmtId="10" fontId="0" fillId="6" borderId="6" xfId="3" applyNumberFormat="1" applyFont="1" applyFill="1" applyBorder="1" applyAlignment="1" applyProtection="1">
      <alignment horizontal="center"/>
      <protection locked="0"/>
    </xf>
    <xf numFmtId="43" fontId="0" fillId="6" borderId="5" xfId="1" applyFont="1" applyFill="1" applyBorder="1" applyAlignment="1" applyProtection="1">
      <alignment horizontal="center"/>
      <protection locked="0"/>
    </xf>
    <xf numFmtId="0" fontId="2" fillId="6" borderId="1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6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7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  <protection locked="0" hidden="0"/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n365-my.sharepoint.com/personal/leah_solo_state_mn_us/Documents/Copy%20of%202026%20WSB%20Rate%20Adjustment%20Application-%20Waiver%20Edit.xlsx" TargetMode="External"/><Relationship Id="rId1" Type="http://schemas.openxmlformats.org/officeDocument/2006/relationships/externalLinkPath" Target="https://mn365-my.sharepoint.com/personal/leah_solo_state_mn_us/Documents/Copy%20of%202026%20WSB%20Rate%20Adjustment%20Application-%20Waiver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te"/>
      <sheetName val="Facility Info Input"/>
      <sheetName val="Employee Payroll Input"/>
      <sheetName val="Contracted Staff Payroll Input"/>
      <sheetName val="Summary"/>
      <sheetName val="Proposed Rate Adj"/>
      <sheetName val="Lists"/>
      <sheetName val="Facility Data"/>
      <sheetName val="Hospital"/>
      <sheetName val="Facility Res Days"/>
      <sheetName val="Facility Employees"/>
    </sheetNames>
    <sheetDataSet>
      <sheetData sheetId="0"/>
      <sheetData sheetId="1">
        <row r="10">
          <cell r="F10">
            <v>7.6499999999999999E-2</v>
          </cell>
        </row>
        <row r="11">
          <cell r="F11">
            <v>1.2011077325799475E-3</v>
          </cell>
        </row>
        <row r="12">
          <cell r="F12">
            <v>1.712986240244602E-2</v>
          </cell>
        </row>
        <row r="25">
          <cell r="B25" t="str">
            <v>Nursing</v>
          </cell>
        </row>
        <row r="26">
          <cell r="B26" t="str">
            <v>Medical Records</v>
          </cell>
        </row>
        <row r="27">
          <cell r="B27" t="str">
            <v>Mental Health</v>
          </cell>
        </row>
        <row r="28">
          <cell r="B28" t="str">
            <v>Social Services</v>
          </cell>
        </row>
        <row r="29">
          <cell r="B29" t="str">
            <v>Activities</v>
          </cell>
        </row>
        <row r="30">
          <cell r="B30" t="str">
            <v>Other Care Related</v>
          </cell>
        </row>
        <row r="31">
          <cell r="B31" t="str">
            <v>Dietary</v>
          </cell>
        </row>
        <row r="32">
          <cell r="B32" t="str">
            <v>Laundry</v>
          </cell>
        </row>
        <row r="33">
          <cell r="B33" t="str">
            <v>Housekeeping</v>
          </cell>
        </row>
        <row r="34">
          <cell r="B34" t="str">
            <v>Maintenance</v>
          </cell>
        </row>
      </sheetData>
      <sheetData sheetId="2"/>
      <sheetData sheetId="3"/>
      <sheetData sheetId="4"/>
      <sheetData sheetId="5"/>
      <sheetData sheetId="6">
        <row r="1">
          <cell r="A1" t="str">
            <v>Employee Position</v>
          </cell>
          <cell r="I1" t="str">
            <v>Contractor Position</v>
          </cell>
        </row>
        <row r="3">
          <cell r="A3" t="str">
            <v>LPN</v>
          </cell>
          <cell r="B3">
            <v>27</v>
          </cell>
          <cell r="C3" t="str">
            <v>Nursing</v>
          </cell>
          <cell r="I3" t="str">
            <v>LPN</v>
          </cell>
          <cell r="J3">
            <v>27</v>
          </cell>
          <cell r="K3" t="str">
            <v>Nursing</v>
          </cell>
        </row>
        <row r="4">
          <cell r="A4" t="str">
            <v>CNA / NAR</v>
          </cell>
          <cell r="B4">
            <v>22.5</v>
          </cell>
          <cell r="C4" t="str">
            <v>Nursing</v>
          </cell>
          <cell r="I4" t="str">
            <v>CNA / NAR</v>
          </cell>
          <cell r="J4">
            <v>22.5</v>
          </cell>
          <cell r="K4" t="str">
            <v>Nursing</v>
          </cell>
        </row>
        <row r="5">
          <cell r="A5" t="str">
            <v>TMA</v>
          </cell>
          <cell r="B5">
            <v>23.5</v>
          </cell>
          <cell r="C5" t="str">
            <v>Nursing</v>
          </cell>
          <cell r="I5" t="str">
            <v>TMA</v>
          </cell>
          <cell r="J5">
            <v>23.5</v>
          </cell>
          <cell r="K5" t="str">
            <v>Nursing</v>
          </cell>
        </row>
        <row r="6">
          <cell r="A6" t="str">
            <v>Medical Records Staff</v>
          </cell>
          <cell r="B6">
            <v>19</v>
          </cell>
          <cell r="C6" t="str">
            <v>Medical Records</v>
          </cell>
          <cell r="I6" t="str">
            <v>Medical Records Staff</v>
          </cell>
          <cell r="J6">
            <v>19</v>
          </cell>
          <cell r="K6" t="str">
            <v>Medical Records</v>
          </cell>
        </row>
        <row r="7">
          <cell r="A7" t="str">
            <v>Health Information Manager</v>
          </cell>
          <cell r="B7">
            <v>19</v>
          </cell>
          <cell r="C7" t="str">
            <v>Medical Records</v>
          </cell>
          <cell r="I7" t="str">
            <v>Mental Health Worker</v>
          </cell>
          <cell r="J7">
            <v>19</v>
          </cell>
          <cell r="K7" t="str">
            <v>Mental Health</v>
          </cell>
        </row>
        <row r="8">
          <cell r="A8" t="str">
            <v>Health Unit Coordinator</v>
          </cell>
          <cell r="B8">
            <v>19</v>
          </cell>
          <cell r="C8" t="str">
            <v>Medical Records</v>
          </cell>
          <cell r="I8" t="str">
            <v>Social Worker</v>
          </cell>
          <cell r="J8">
            <v>19</v>
          </cell>
          <cell r="K8" t="str">
            <v>Social Services</v>
          </cell>
        </row>
        <row r="9">
          <cell r="A9" t="str">
            <v>Scheduling Coordinator</v>
          </cell>
          <cell r="B9">
            <v>19</v>
          </cell>
          <cell r="C9" t="str">
            <v>Medical Records</v>
          </cell>
          <cell r="I9" t="str">
            <v>Activities Staff</v>
          </cell>
          <cell r="J9">
            <v>19</v>
          </cell>
          <cell r="K9" t="str">
            <v>Activities</v>
          </cell>
        </row>
        <row r="10">
          <cell r="A10" t="str">
            <v>Mental Health Worker</v>
          </cell>
          <cell r="B10">
            <v>19</v>
          </cell>
          <cell r="C10" t="str">
            <v>Mental Health</v>
          </cell>
          <cell r="I10" t="str">
            <v>Chaplain / Religious Staff</v>
          </cell>
          <cell r="J10">
            <v>19</v>
          </cell>
          <cell r="K10" t="str">
            <v>Other Care Related</v>
          </cell>
        </row>
        <row r="11">
          <cell r="A11" t="str">
            <v>Social Worker</v>
          </cell>
          <cell r="B11">
            <v>19</v>
          </cell>
          <cell r="C11" t="str">
            <v>Social Services</v>
          </cell>
          <cell r="I11" t="str">
            <v>Interpreter</v>
          </cell>
          <cell r="J11">
            <v>19</v>
          </cell>
          <cell r="K11" t="str">
            <v>Other Care Related</v>
          </cell>
        </row>
        <row r="12">
          <cell r="A12" t="str">
            <v>Admissions Coordinator</v>
          </cell>
          <cell r="B12">
            <v>19</v>
          </cell>
          <cell r="C12" t="str">
            <v>Social Services</v>
          </cell>
          <cell r="I12" t="str">
            <v>Other Care Related Staff</v>
          </cell>
          <cell r="J12">
            <v>19</v>
          </cell>
          <cell r="K12" t="str">
            <v>Other Care Related</v>
          </cell>
        </row>
        <row r="13">
          <cell r="A13" t="str">
            <v>Activities Director</v>
          </cell>
          <cell r="B13">
            <v>19</v>
          </cell>
          <cell r="C13" t="str">
            <v>Activities</v>
          </cell>
          <cell r="I13" t="str">
            <v>Dietary Director</v>
          </cell>
          <cell r="J13">
            <v>19</v>
          </cell>
          <cell r="K13" t="str">
            <v>Dietary</v>
          </cell>
        </row>
        <row r="14">
          <cell r="A14" t="str">
            <v>Activities Aide</v>
          </cell>
          <cell r="B14">
            <v>19</v>
          </cell>
          <cell r="C14" t="str">
            <v>Activities</v>
          </cell>
          <cell r="I14" t="str">
            <v>Cook</v>
          </cell>
          <cell r="J14">
            <v>19</v>
          </cell>
          <cell r="K14" t="str">
            <v>Dietary</v>
          </cell>
        </row>
        <row r="15">
          <cell r="A15" t="str">
            <v>Chaplain / Religious Worker</v>
          </cell>
          <cell r="B15">
            <v>19</v>
          </cell>
          <cell r="C15" t="str">
            <v>Other Care Related</v>
          </cell>
          <cell r="I15" t="str">
            <v>Dietary Aide</v>
          </cell>
          <cell r="J15">
            <v>19</v>
          </cell>
          <cell r="K15" t="str">
            <v>Dietary</v>
          </cell>
        </row>
        <row r="16">
          <cell r="A16" t="str">
            <v>Other Care Related Staff</v>
          </cell>
          <cell r="B16">
            <v>19</v>
          </cell>
          <cell r="C16" t="str">
            <v>Other Care Related</v>
          </cell>
          <cell r="I16" t="str">
            <v>Feeding Assistant</v>
          </cell>
          <cell r="J16">
            <v>19</v>
          </cell>
          <cell r="K16" t="str">
            <v>Dietary</v>
          </cell>
        </row>
        <row r="17">
          <cell r="A17" t="str">
            <v>Dietary Director</v>
          </cell>
          <cell r="B17">
            <v>19</v>
          </cell>
          <cell r="C17" t="str">
            <v>Dietary</v>
          </cell>
          <cell r="I17" t="str">
            <v>Laundry Director</v>
          </cell>
          <cell r="J17">
            <v>19</v>
          </cell>
          <cell r="K17" t="str">
            <v>Laundry</v>
          </cell>
        </row>
        <row r="18">
          <cell r="A18" t="str">
            <v>Cook</v>
          </cell>
          <cell r="B18">
            <v>19</v>
          </cell>
          <cell r="C18" t="str">
            <v>Dietary</v>
          </cell>
          <cell r="I18" t="str">
            <v>Laundry Worker</v>
          </cell>
          <cell r="J18">
            <v>19</v>
          </cell>
          <cell r="K18" t="str">
            <v>Laundry</v>
          </cell>
        </row>
        <row r="19">
          <cell r="A19" t="str">
            <v>Dietary Aide</v>
          </cell>
          <cell r="B19">
            <v>19</v>
          </cell>
          <cell r="C19" t="str">
            <v>Dietary</v>
          </cell>
          <cell r="I19" t="str">
            <v>Housekeeping Director</v>
          </cell>
          <cell r="J19">
            <v>19</v>
          </cell>
          <cell r="K19" t="str">
            <v>Housekeeping</v>
          </cell>
        </row>
        <row r="20">
          <cell r="A20" t="str">
            <v>Feeding Assistant</v>
          </cell>
          <cell r="B20">
            <v>19</v>
          </cell>
          <cell r="C20" t="str">
            <v>Dietary</v>
          </cell>
          <cell r="I20" t="str">
            <v>Housekeeper</v>
          </cell>
          <cell r="J20">
            <v>19</v>
          </cell>
          <cell r="K20" t="str">
            <v>Housekeeping</v>
          </cell>
        </row>
        <row r="21">
          <cell r="A21" t="str">
            <v>Laundry Director</v>
          </cell>
          <cell r="B21">
            <v>19</v>
          </cell>
          <cell r="C21" t="str">
            <v>Laundry</v>
          </cell>
          <cell r="I21" t="str">
            <v>Maintenance Director</v>
          </cell>
          <cell r="J21">
            <v>19</v>
          </cell>
          <cell r="K21" t="str">
            <v>Maintenance</v>
          </cell>
        </row>
        <row r="22">
          <cell r="A22" t="str">
            <v>Laundry Worker</v>
          </cell>
          <cell r="B22">
            <v>19</v>
          </cell>
          <cell r="C22" t="str">
            <v>Laundry</v>
          </cell>
          <cell r="I22" t="str">
            <v>Maintenance Worker</v>
          </cell>
          <cell r="J22">
            <v>19</v>
          </cell>
          <cell r="K22" t="str">
            <v>Maintenance</v>
          </cell>
        </row>
        <row r="23">
          <cell r="A23" t="str">
            <v>Housekeeping Director</v>
          </cell>
          <cell r="B23">
            <v>19</v>
          </cell>
          <cell r="C23" t="str">
            <v>Housekeeping</v>
          </cell>
        </row>
        <row r="24">
          <cell r="A24" t="str">
            <v>Housekeeper</v>
          </cell>
          <cell r="B24">
            <v>19</v>
          </cell>
          <cell r="C24" t="str">
            <v>Housekeeping</v>
          </cell>
        </row>
        <row r="25">
          <cell r="A25" t="str">
            <v>Maintenance Director</v>
          </cell>
          <cell r="B25">
            <v>19</v>
          </cell>
          <cell r="C25" t="str">
            <v>Maintenance</v>
          </cell>
        </row>
        <row r="26">
          <cell r="A26" t="str">
            <v>Maintenance Worker</v>
          </cell>
          <cell r="B26">
            <v>19</v>
          </cell>
          <cell r="C26" t="str">
            <v>Maintenance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E22974-1D5E-4CF0-AC90-29873D8256F7}" name="StaffPayroll" displayName="StaffPayroll" ref="A1:V401" totalsRowCount="1" headerRowDxfId="105" totalsRowDxfId="102" headerRowBorderDxfId="104" tableBorderDxfId="103" totalsRowBorderDxfId="101">
  <autoFilter ref="A1:V400" xr:uid="{89E22974-1D5E-4CF0-AC90-29873D8256F7}"/>
  <tableColumns count="22">
    <tableColumn id="1" xr3:uid="{C0D3497D-1C4C-4469-A284-7E0FD89FF642}" name="Employee, number or code" dataDxfId="100" totalsRowDxfId="99"/>
    <tableColumn id="2" xr3:uid="{69187434-F829-4D33-8C57-E3485EF14684}" name="Leave Blank" dataDxfId="98" totalsRowDxfId="97"/>
    <tableColumn id="3" xr3:uid="{D1AEF777-8022-4F0B-B3FB-C11BEFD92098}" name="Position / Title" dataDxfId="96" totalsRowDxfId="95"/>
    <tableColumn id="6" xr3:uid="{3AD8FC08-3B70-481C-A5B7-CF951B816F90}" name="Hourly Rate of Pay before WSB Minimum" dataDxfId="94" totalsRowDxfId="93" dataCellStyle="Currency"/>
    <tableColumn id="8" xr3:uid="{B99AF88E-F260-4BC7-95DB-4E6054920C2F}" name="Payroll Period Begins Date        (Must start after 6/1/2025)" dataDxfId="92" totalsRowDxfId="91"/>
    <tableColumn id="9" xr3:uid="{B3C2B15F-8911-4AA7-94E1-3A16321762B7}" name="Payroll Period Ends Date (Minimum two months)" dataDxfId="90" totalsRowDxfId="89"/>
    <tableColumn id="10" xr3:uid="{A0FD21BE-89DF-4CA5-BBF1-2D7599404B6E}" name="Total Compensated Hours during period submitted?" totalsRowFunction="sum" dataDxfId="88" totalsRowDxfId="87" dataCellStyle="Comma"/>
    <tableColumn id="11" xr3:uid="{90C8324C-B38B-49AB-AB3A-4ACC179FD984}" name="Are there Employer paid retirement benefits included on payroll for the employee?" dataDxfId="86" totalsRowDxfId="85"/>
    <tableColumn id="12" xr3:uid="{B6B0FE90-829D-4C1D-9D84-13B26EA07419}" name="Employer paid retirement contributions                                       (% of Wages)  (Blue = % input required)" dataDxfId="84" totalsRowDxfId="83" dataCellStyle="Percent"/>
    <tableColumn id="24" xr3:uid="{1C45839D-3A27-43C2-AF4B-0B8269A732C1}" name="Combined Name" dataDxfId="82" totalsRowDxfId="81" dataCellStyle="Percent">
      <calculatedColumnFormula>StaffPayroll[[#This Row],[Leave Blank]]&amp;" "&amp;StaffPayroll[[#This Row],[Employee, number or code]]</calculatedColumnFormula>
    </tableColumn>
    <tableColumn id="5" xr3:uid="{1B052DFA-F6C1-498F-A476-CF4CC411CBCB}" name="CR Rate Category" dataDxfId="80" totalsRowDxfId="79" dataCellStyle="Percent">
      <calculatedColumnFormula>_xlfn.IFNA(VLOOKUP(StaffPayroll[[#This Row],[Position / Title]],[1]Lists!A:C,3,FALSE),"")</calculatedColumnFormula>
    </tableColumn>
    <tableColumn id="4" xr3:uid="{01F5EED5-A2D1-4856-8B79-3E8D3B15F33F}" name="Period Days" dataDxfId="78" totalsRowDxfId="77" dataCellStyle="Percent">
      <calculatedColumnFormula>StaffPayroll[[#This Row],[Payroll Period Ends Date (Minimum two months)]]-StaffPayroll[[#This Row],[Payroll Period Begins Date        (Must start after 6/1/2025)]]+1</calculatedColumnFormula>
    </tableColumn>
    <tableColumn id="23" xr3:uid="{E6824E1A-67CE-43D2-8989-6DA4EB0CF0FA}" name="Percentage Allocated to Nursing Facility? (%)" dataDxfId="76" totalsRowDxfId="75" dataCellStyle="Percent">
      <calculatedColumnFormula>IFERROR(IF(VLOOKUP(K2,'[1]Facility Info Input'!$B$25:$D$34,3,FALSE)="",1,VLOOKUP(K2,'[1]Facility Info Input'!$B$25:$D$34,3,FALSE)),0)</calculatedColumnFormula>
    </tableColumn>
    <tableColumn id="13" xr3:uid="{AC342243-16FB-4904-94D6-97E1DE94F71C}" name="Hourly WSB  Wage Minimum" dataDxfId="74" totalsRowDxfId="73" dataCellStyle="Currency">
      <calculatedColumnFormula>IF(StaffPayroll[[#This Row],[Employee, number or code]]="","",IF(StaffPayroll[[#This Row],[Position / Title]]="","",VLOOKUP(StaffPayroll[[#This Row],[Position / Title]],[1]Lists!A:C,2,FALSE)))</calculatedColumnFormula>
    </tableColumn>
    <tableColumn id="25" xr3:uid="{FF5F904A-A346-4646-9432-CC5D7445ACD2}" name="Annual NF Wage Costs before WSB Minimum" totalsRowFunction="sum" dataDxfId="72" totalsRowDxfId="71" dataCellStyle="Currency">
      <calculatedColumnFormula>IF(D2="",0,StaffPayroll[[#This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calculatedColumnFormula>
    </tableColumn>
    <tableColumn id="15" xr3:uid="{0B79B2F4-49D1-49B9-82F3-C91CA801A15B}" name="Annual NF Wage Costs after WSB Minimum" totalsRowFunction="sum" dataDxfId="70" totalsRowDxfId="69" dataCellStyle="Currency">
      <calculatedColumnFormula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calculatedColumnFormula>
    </tableColumn>
    <tableColumn id="17" xr3:uid="{275941A1-70D3-4022-AC8B-6E7450E71D1A}" name="Annual Cost of Wage Increase included in Rate Adjustment" totalsRowFunction="sum" dataDxfId="68" totalsRowDxfId="67">
      <calculatedColumnFormula>IF(StaffPayroll[[#This Row],[Hourly WSB  Wage Minimum]]="",0,StaffPayroll[[#This Row],[Annual NF Wage Costs after WSB Minimum]]-StaffPayroll[[#This Row],[Annual NF Wage Costs before WSB Minimum]])</calculatedColumnFormula>
    </tableColumn>
    <tableColumn id="18" xr3:uid="{26963A70-566C-4BBF-8C74-F0AAD79AB04D}" name="Employer FICA and Medicare Tax" totalsRowFunction="sum" dataDxfId="66" totalsRowDxfId="65">
      <calculatedColumnFormula>IFERROR(IF(StaffPayroll[[#This Row],[Annual Cost of Wage Increase included in Rate Adjustment]]=0,0,Q2*'[1]Facility Info Input'!$F$10),0)</calculatedColumnFormula>
    </tableColumn>
    <tableColumn id="19" xr3:uid="{A8397712-CB6B-4090-B5A7-AC8ACF04C750}" name="Employer                                       FUTA / SUTA" totalsRowFunction="sum" dataDxfId="64" totalsRowDxfId="63">
      <calculatedColumnFormula>IFERROR(IF(StaffPayroll[[#This Row],[Annual Cost of Wage Increase included in Rate Adjustment]]=0,0,IF('[1]Facility Info Input'!$F$11&lt;=0,0,Q2*'[1]Facility Info Input'!$F$11)),0)</calculatedColumnFormula>
    </tableColumn>
    <tableColumn id="20" xr3:uid="{C435167D-90B8-4D02-9540-36F090628854}" name="Employer Worker's Compensation Insurance" totalsRowFunction="sum" dataDxfId="62" totalsRowDxfId="61">
      <calculatedColumnFormula>IFERROR(IF(StaffPayroll[[#This Row],[Annual Cost of Wage Increase included in Rate Adjustment]]=0,0,IF('[1]Facility Info Input'!$F$12&lt;=0,0,Q2*'[1]Facility Info Input'!$F$12)),0)</calculatedColumnFormula>
    </tableColumn>
    <tableColumn id="21" xr3:uid="{1B8FB1EF-53F2-43BC-86BB-946E211D7C90}" name="Employer Pension or Retirement Contribution" totalsRowFunction="sum" dataDxfId="60" totalsRowDxfId="59">
      <calculatedColumnFormula>IFERROR(IF(H2="Yes",I2*Q2,0),0)</calculatedColumnFormula>
    </tableColumn>
    <tableColumn id="22" xr3:uid="{16761BC2-E73C-4717-84E6-45E6401A272C}" name="Total Annual Cost of Wage Increase included in Rate Adjustment" totalsRowFunction="sum" dataDxfId="58" totalsRowDxfId="57">
      <calculatedColumnFormula>IFERROR(SUM(Q2:U2),0)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83CBD5-856E-4AEE-9DCB-C13EDC640E28}" name="ContractorPayroll" displayName="ContractorPayroll" ref="A1:X401" totalsRowCount="1" headerRowDxfId="56" totalsRowDxfId="53" headerRowBorderDxfId="55" tableBorderDxfId="54" totalsRowBorderDxfId="52">
  <autoFilter ref="A1:X400" xr:uid="{9283CBD5-856E-4AEE-9DCB-C13EDC640E28}"/>
  <tableColumns count="24">
    <tableColumn id="4" xr3:uid="{566EFAC4-A28F-480C-8054-84E0C069ACA2}" name="Vendor Name" dataDxfId="51" totalsRowDxfId="50"/>
    <tableColumn id="1" xr3:uid="{9ACF23BE-6AC8-4669-B8A8-49BBC1090926}" name="Employee number or code" totalsRowLabel="Total" dataDxfId="49" totalsRowDxfId="48"/>
    <tableColumn id="2" xr3:uid="{D35C19C2-48DC-4164-BEDC-7E01D9E757B1}" name="Leave blank" dataDxfId="47" totalsRowDxfId="46"/>
    <tableColumn id="3" xr3:uid="{AB8B630E-A6D1-4DDA-B594-605401E04927}" name="Position / Title" dataDxfId="45" totalsRowDxfId="44"/>
    <tableColumn id="6" xr3:uid="{A443C295-578F-4E87-B65B-852765EF97B0}" name="Hourly Rate of Pay before WSB Minimum" dataDxfId="43" totalsRowDxfId="42" dataCellStyle="Currency"/>
    <tableColumn id="8" xr3:uid="{6CB8A4E8-FDD3-4565-B38A-15FB883EE377}" name="Payroll Period Begins Date        (Must start after 6/1/2025)" dataDxfId="41" totalsRowDxfId="40"/>
    <tableColumn id="9" xr3:uid="{D55ACDA2-7041-4AC0-A769-E9AA3ABA9DAC}" name="Payroll Period Ends Date (Minimum two months)" dataDxfId="39" totalsRowDxfId="38"/>
    <tableColumn id="10" xr3:uid="{3BF441AD-8C9B-4F89-AE8E-B07179BCDCC2}" name="Total Compensated Hours during period submitted?" totalsRowFunction="sum" dataDxfId="37" totalsRowDxfId="36" dataCellStyle="Comma"/>
    <tableColumn id="11" xr3:uid="{92E7F4B0-A0E7-42C2-9446-CA11CAA3536E}" name="Are there Employer paid retirement benefits included on payroll for the employee?" dataDxfId="35" totalsRowDxfId="34"/>
    <tableColumn id="12" xr3:uid="{F0F5E10C-1CC6-496C-9AEA-8AEDEE27BAF2}" name="Employer paid retirement contributions                                       (% of Wages)  (Blue = % input required)" dataDxfId="33" totalsRowDxfId="32" dataCellStyle="Percent"/>
    <tableColumn id="16" xr3:uid="{69218983-B3B0-4FC8-87CA-28C09729F5A8}" name="Employer        FUTA / SUTA       (% of Wages)" dataDxfId="31" totalsRowDxfId="30" dataCellStyle="Percent"/>
    <tableColumn id="17" xr3:uid="{80E8C12C-DD1E-4D82-8739-20DF1E50B80D}" name="Employer Worker's Compensation Insurance          (% of Wages)" dataDxfId="29" totalsRowDxfId="28" dataCellStyle="Percent"/>
    <tableColumn id="7" xr3:uid="{615F6468-26B2-419B-9057-F99A04992767}" name="Percentage Allocated to Nursing Facility?            (%)" dataDxfId="27" totalsRowDxfId="26" dataCellStyle="Percent"/>
    <tableColumn id="24" xr3:uid="{4517320A-6AC0-49C8-8414-72094A7CA2C0}" name="Combined Name" dataDxfId="25" totalsRowDxfId="24">
      <calculatedColumnFormula>ContractorPayroll[[#This Row],[Leave blank]]&amp;" "&amp;ContractorPayroll[[#This Row],[Employee number or code]]</calculatedColumnFormula>
    </tableColumn>
    <tableColumn id="5" xr3:uid="{990C1C3E-572E-4958-ADC6-4296A2E5E389}" name="CR Rate Category" dataDxfId="23" totalsRowDxfId="22" dataCellStyle="Percent">
      <calculatedColumnFormula>_xlfn.IFNA(IF(D2="","",VLOOKUP(ContractorPayroll[[#This Row],[Position / Title]],[1]Lists!I:K,3,FALSE)),"")</calculatedColumnFormula>
    </tableColumn>
    <tableColumn id="13" xr3:uid="{9EC4F7C6-62A1-4C06-8269-608E97B5F33E}" name="Hourly WSB  Wage Minimum" dataDxfId="21" totalsRowDxfId="20" dataCellStyle="Currency">
      <calculatedColumnFormula>IF(ContractorPayroll[[#This Row],[Position / Title]]="","",VLOOKUP(ContractorPayroll[[#This Row],[Position / Title]],[1]Lists!I:K,2,FALSE))</calculatedColumnFormula>
    </tableColumn>
    <tableColumn id="14" xr3:uid="{121EDCED-0261-4C1E-8503-B97D2B3A0554}" name="Annual NF Wage Costs before WSB Minimum" totalsRowFunction="sum" dataDxfId="19" totalsRowDxfId="18" dataCellStyle="Currency">
      <calculatedColumnFormula>IF(E2="","",ContractorPayroll[[#This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calculatedColumnFormula>
    </tableColumn>
    <tableColumn id="25" xr3:uid="{913E412A-48EE-4B5B-B2B7-D1D1EAB3B206}" name="Annual NF Wage Costs after WSB Minimum" totalsRowFunction="sum" dataDxfId="17" totalsRowDxfId="16" dataCellStyle="Currency">
      <calculatedColumnFormula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calculatedColumnFormula>
    </tableColumn>
    <tableColumn id="15" xr3:uid="{9C53B797-06EC-4EDA-BB0C-7E2E7233FA5E}" name="Annual Cost of Wage Increase included in Rate Adjustment" totalsRowFunction="sum" dataDxfId="15" totalsRowDxfId="14" dataCellStyle="Currency">
      <calculatedColumnFormula>IF(ContractorPayroll[[#This Row],[Total Compensated Hours during period submitted?]]="",0,ContractorPayroll[[#This Row],[Annual NF Wage Costs after WSB Minimum]]-ContractorPayroll[[#This Row],[Annual NF Wage Costs before WSB Minimum]])</calculatedColumnFormula>
    </tableColumn>
    <tableColumn id="18" xr3:uid="{F209C99E-7BE7-4B1E-8D78-562F241118EE}" name="Employer FICA and Medicare Tax" totalsRowFunction="sum" dataDxfId="13" totalsRowDxfId="12">
      <calculatedColumnFormula>IFERROR(IF(ContractorPayroll[[#This Row],[Annual Cost of Wage Increase included in Rate Adjustment]]=0,0,S2*'[1]Facility Info Input'!$F$10),0)</calculatedColumnFormula>
    </tableColumn>
    <tableColumn id="19" xr3:uid="{B9BE57E2-C4C0-419B-8DA8-FD798AF8D1BE}" name="Employer                                       FUTA / SUTA" totalsRowFunction="sum" dataDxfId="11" totalsRowDxfId="10">
      <calculatedColumnFormula>IFERROR(K2*S2,0)</calculatedColumnFormula>
    </tableColumn>
    <tableColumn id="20" xr3:uid="{84C1082E-18D3-4B6E-84AA-AC658075C068}" name="Employer Worker's Compensation Insurance" totalsRowFunction="sum" dataDxfId="9" totalsRowDxfId="8">
      <calculatedColumnFormula>IFERROR(L2*S2,0)</calculatedColumnFormula>
    </tableColumn>
    <tableColumn id="21" xr3:uid="{412E782A-8E88-4EBB-BABA-2335B3CA478E}" name="Employer Pension or Retirement Contribution" totalsRowFunction="sum" dataDxfId="7" totalsRowDxfId="6">
      <calculatedColumnFormula>IFERROR(IF(I2="Yes",J2*S2,0),0)</calculatedColumnFormula>
    </tableColumn>
    <tableColumn id="22" xr3:uid="{823F2CDE-DD7B-4235-8A63-EA1F0E96BD87}" name="Total Annual Cost of Wage Increase included in Rate Adjustment" totalsRowFunction="sum" dataDxfId="5" totalsRowDxfId="4">
      <calculatedColumnFormula>IFERROR(SUM(S2:W2),0)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2FBD-5C5A-4CC9-8508-1D8B8AD3C2F9}">
  <dimension ref="A1:V401"/>
  <sheetViews>
    <sheetView workbookViewId="0">
      <selection activeCell="B2" sqref="B2"/>
    </sheetView>
  </sheetViews>
  <sheetFormatPr defaultColWidth="9.140625" defaultRowHeight="15" x14ac:dyDescent="0.25"/>
  <cols>
    <col min="1" max="1" width="16.7109375" customWidth="1"/>
    <col min="2" max="2" width="19.7109375" bestFit="1" customWidth="1"/>
    <col min="3" max="3" width="26" customWidth="1"/>
    <col min="4" max="9" width="14.7109375" customWidth="1"/>
    <col min="10" max="10" width="20.85546875" hidden="1" customWidth="1"/>
    <col min="11" max="11" width="21.5703125" hidden="1" customWidth="1"/>
    <col min="12" max="12" width="16.28515625" hidden="1" customWidth="1"/>
    <col min="13" max="16" width="14.7109375" customWidth="1"/>
    <col min="17" max="22" width="15.7109375" customWidth="1"/>
    <col min="23" max="23" width="17" customWidth="1"/>
    <col min="25" max="25" width="11.140625" bestFit="1" customWidth="1"/>
  </cols>
  <sheetData>
    <row r="1" spans="1:22" ht="105" x14ac:dyDescent="0.25">
      <c r="A1" s="1" t="s">
        <v>25</v>
      </c>
      <c r="B1" s="2" t="s">
        <v>26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6" t="s">
        <v>19</v>
      </c>
    </row>
    <row r="2" spans="1:22" x14ac:dyDescent="0.25">
      <c r="A2" s="7"/>
      <c r="B2" s="8"/>
      <c r="C2" s="8"/>
      <c r="D2" s="9"/>
      <c r="E2" s="10"/>
      <c r="F2" s="10"/>
      <c r="G2" s="11"/>
      <c r="H2" s="12"/>
      <c r="I2" s="13"/>
      <c r="J2" s="14" t="str">
        <f>StaffPayroll[[#This Row],[Leave Blank]]&amp;" "&amp;StaffPayroll[[#This Row],[Employee, number or code]]</f>
        <v xml:space="preserve"> </v>
      </c>
      <c r="K2" s="14" t="str">
        <f>_xlfn.IFNA(VLOOKUP(StaffPayroll[[#This Row],[Position / Title]],[1]Lists!A:C,3,FALSE),"")</f>
        <v/>
      </c>
      <c r="L2" s="14">
        <f>StaffPayroll[[#This Row],[Payroll Period Ends Date (Minimum two months)]]-StaffPayroll[[#This Row],[Payroll Period Begins Date        (Must start after 6/1/2025)]]+1</f>
        <v>1</v>
      </c>
      <c r="M2" s="15">
        <f>IFERROR(IF(VLOOKUP(K2,'[1]Facility Info Input'!$B$25:$D$34,3,FALSE)="",1,VLOOKUP(K2,'[1]Facility Info Input'!$B$25:$D$34,3,FALSE)),0)</f>
        <v>0</v>
      </c>
      <c r="N2" s="16" t="str">
        <f>IF(StaffPayroll[[#This Row],[Employee, number or code]]="","",IF(StaffPayroll[[#This Row],[Position / Title]]="","",VLOOKUP(StaffPayroll[[#This Row],[Position / Title]],[1]Lists!A:C,2,FALSE)))</f>
        <v/>
      </c>
      <c r="O2" s="16">
        <f>IF(D2="",0,StaffPayroll[[#This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" s="17">
        <f>IF(StaffPayroll[[#This Row],[Hourly WSB  Wage Minimum]]="",0,StaffPayroll[[#This Row],[Annual NF Wage Costs after WSB Minimum]]-StaffPayroll[[#This Row],[Annual NF Wage Costs before WSB Minimum]])</f>
        <v>0</v>
      </c>
      <c r="R2" s="17">
        <f>IFERROR(IF(StaffPayroll[[#This Row],[Annual Cost of Wage Increase included in Rate Adjustment]]=0,0,Q2*'[1]Facility Info Input'!$F$10),0)</f>
        <v>0</v>
      </c>
      <c r="S2" s="18">
        <f>IFERROR(IF(StaffPayroll[[#This Row],[Annual Cost of Wage Increase included in Rate Adjustment]]=0,0,IF('[1]Facility Info Input'!$F$11&lt;=0,0,Q2*'[1]Facility Info Input'!$F$11)),0)</f>
        <v>0</v>
      </c>
      <c r="T2" s="18">
        <f>IFERROR(IF(StaffPayroll[[#This Row],[Annual Cost of Wage Increase included in Rate Adjustment]]=0,0,IF('[1]Facility Info Input'!$F$12&lt;=0,0,Q2*'[1]Facility Info Input'!$F$12)),0)</f>
        <v>0</v>
      </c>
      <c r="U2" s="18">
        <f t="shared" ref="U2:U65" si="0">IFERROR(IF(H2="Yes",I2*Q2,0),0)</f>
        <v>0</v>
      </c>
      <c r="V2" s="19">
        <f>IFERROR(SUM(Q2:U2),0)</f>
        <v>0</v>
      </c>
    </row>
    <row r="3" spans="1:22" x14ac:dyDescent="0.25">
      <c r="A3" s="7"/>
      <c r="B3" s="8"/>
      <c r="C3" s="8"/>
      <c r="D3" s="9"/>
      <c r="E3" s="10"/>
      <c r="F3" s="10"/>
      <c r="G3" s="11"/>
      <c r="H3" s="12"/>
      <c r="I3" s="13"/>
      <c r="J3" s="14" t="str">
        <f>StaffPayroll[[#This Row],[Leave Blank]]&amp;" "&amp;StaffPayroll[[#This Row],[Employee, number or code]]</f>
        <v xml:space="preserve"> </v>
      </c>
      <c r="K3" s="14" t="str">
        <f>_xlfn.IFNA(VLOOKUP(StaffPayroll[[#This Row],[Position / Title]],[1]Lists!A:C,3,FALSE),"")</f>
        <v/>
      </c>
      <c r="L3" s="14">
        <f>StaffPayroll[[#This Row],[Payroll Period Ends Date (Minimum two months)]]-StaffPayroll[[#This Row],[Payroll Period Begins Date        (Must start after 6/1/2025)]]+1</f>
        <v>1</v>
      </c>
      <c r="M3" s="15">
        <f>IFERROR(IF(VLOOKUP(K3,'[1]Facility Info Input'!$B$25:$D$34,3,FALSE)="",1,VLOOKUP(K3,'[1]Facility Info Input'!$B$25:$D$34,3,FALSE)),0)</f>
        <v>0</v>
      </c>
      <c r="N3" s="16" t="str">
        <f>IF(StaffPayroll[[#This Row],[Employee, number or code]]="","",IF(StaffPayroll[[#This Row],[Position / Title]]="","",VLOOKUP(StaffPayroll[[#This Row],[Position / Title]],[1]Lists!A:C,2,FALSE)))</f>
        <v/>
      </c>
      <c r="O3" s="16">
        <f>IF(D3="",0,StaffPayroll[[#This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" s="17">
        <f>IF(StaffPayroll[[#This Row],[Hourly WSB  Wage Minimum]]="",0,StaffPayroll[[#This Row],[Annual NF Wage Costs after WSB Minimum]]-StaffPayroll[[#This Row],[Annual NF Wage Costs before WSB Minimum]])</f>
        <v>0</v>
      </c>
      <c r="R3" s="17">
        <f>IFERROR(IF(StaffPayroll[[#This Row],[Annual Cost of Wage Increase included in Rate Adjustment]]=0,0,Q3*'[1]Facility Info Input'!$F$10),0)</f>
        <v>0</v>
      </c>
      <c r="S3" s="18">
        <f>IFERROR(IF(StaffPayroll[[#This Row],[Annual Cost of Wage Increase included in Rate Adjustment]]=0,0,IF('[1]Facility Info Input'!$F$11&lt;=0,0,Q3*'[1]Facility Info Input'!$F$11)),0)</f>
        <v>0</v>
      </c>
      <c r="T3" s="18">
        <f>IFERROR(IF(StaffPayroll[[#This Row],[Annual Cost of Wage Increase included in Rate Adjustment]]=0,0,IF('[1]Facility Info Input'!$F$12&lt;=0,0,Q3*'[1]Facility Info Input'!$F$12)),0)</f>
        <v>0</v>
      </c>
      <c r="U3" s="18">
        <f t="shared" si="0"/>
        <v>0</v>
      </c>
      <c r="V3" s="19">
        <f t="shared" ref="V3:V66" si="1">IFERROR(SUM(Q3:U3),0)</f>
        <v>0</v>
      </c>
    </row>
    <row r="4" spans="1:22" x14ac:dyDescent="0.25">
      <c r="A4" s="7"/>
      <c r="B4" s="8"/>
      <c r="C4" s="8"/>
      <c r="D4" s="9"/>
      <c r="E4" s="10"/>
      <c r="F4" s="10"/>
      <c r="G4" s="11"/>
      <c r="H4" s="12"/>
      <c r="I4" s="13"/>
      <c r="J4" s="14" t="str">
        <f>StaffPayroll[[#This Row],[Leave Blank]]&amp;" "&amp;StaffPayroll[[#This Row],[Employee, number or code]]</f>
        <v xml:space="preserve"> </v>
      </c>
      <c r="K4" s="14" t="str">
        <f>_xlfn.IFNA(VLOOKUP(StaffPayroll[[#This Row],[Position / Title]],[1]Lists!A:C,3,FALSE),"")</f>
        <v/>
      </c>
      <c r="L4" s="14">
        <f>StaffPayroll[[#This Row],[Payroll Period Ends Date (Minimum two months)]]-StaffPayroll[[#This Row],[Payroll Period Begins Date        (Must start after 6/1/2025)]]+1</f>
        <v>1</v>
      </c>
      <c r="M4" s="15">
        <f>IFERROR(IF(VLOOKUP(K4,'[1]Facility Info Input'!$B$25:$D$34,3,FALSE)="",1,VLOOKUP(K4,'[1]Facility Info Input'!$B$25:$D$34,3,FALSE)),0)</f>
        <v>0</v>
      </c>
      <c r="N4" s="16" t="str">
        <f>IF(StaffPayroll[[#This Row],[Employee, number or code]]="","",IF(StaffPayroll[[#This Row],[Position / Title]]="","",VLOOKUP(StaffPayroll[[#This Row],[Position / Title]],[1]Lists!A:C,2,FALSE)))</f>
        <v/>
      </c>
      <c r="O4" s="16">
        <f>IF(D4="",0,StaffPayroll[[#This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" s="17">
        <f>IF(StaffPayroll[[#This Row],[Hourly WSB  Wage Minimum]]="",0,StaffPayroll[[#This Row],[Annual NF Wage Costs after WSB Minimum]]-StaffPayroll[[#This Row],[Annual NF Wage Costs before WSB Minimum]])</f>
        <v>0</v>
      </c>
      <c r="R4" s="17">
        <f>IFERROR(IF(StaffPayroll[[#This Row],[Annual Cost of Wage Increase included in Rate Adjustment]]=0,0,Q4*'[1]Facility Info Input'!$F$10),0)</f>
        <v>0</v>
      </c>
      <c r="S4" s="18">
        <f>IFERROR(IF(StaffPayroll[[#This Row],[Annual Cost of Wage Increase included in Rate Adjustment]]=0,0,IF('[1]Facility Info Input'!$F$11&lt;=0,0,Q4*'[1]Facility Info Input'!$F$11)),0)</f>
        <v>0</v>
      </c>
      <c r="T4" s="18">
        <f>IFERROR(IF(StaffPayroll[[#This Row],[Annual Cost of Wage Increase included in Rate Adjustment]]=0,0,IF('[1]Facility Info Input'!$F$12&lt;=0,0,Q4*'[1]Facility Info Input'!$F$12)),0)</f>
        <v>0</v>
      </c>
      <c r="U4" s="18">
        <f t="shared" si="0"/>
        <v>0</v>
      </c>
      <c r="V4" s="19">
        <f t="shared" si="1"/>
        <v>0</v>
      </c>
    </row>
    <row r="5" spans="1:22" x14ac:dyDescent="0.25">
      <c r="A5" s="7"/>
      <c r="B5" s="8"/>
      <c r="C5" s="8"/>
      <c r="D5" s="9"/>
      <c r="E5" s="10"/>
      <c r="F5" s="10"/>
      <c r="G5" s="11"/>
      <c r="H5" s="12"/>
      <c r="I5" s="13"/>
      <c r="J5" s="14" t="str">
        <f>StaffPayroll[[#This Row],[Leave Blank]]&amp;" "&amp;StaffPayroll[[#This Row],[Employee, number or code]]</f>
        <v xml:space="preserve"> </v>
      </c>
      <c r="K5" s="14" t="str">
        <f>_xlfn.IFNA(VLOOKUP(StaffPayroll[[#This Row],[Position / Title]],[1]Lists!A:C,3,FALSE),"")</f>
        <v/>
      </c>
      <c r="L5" s="14">
        <f>StaffPayroll[[#This Row],[Payroll Period Ends Date (Minimum two months)]]-StaffPayroll[[#This Row],[Payroll Period Begins Date        (Must start after 6/1/2025)]]+1</f>
        <v>1</v>
      </c>
      <c r="M5" s="15">
        <f>IFERROR(IF(VLOOKUP(K5,'[1]Facility Info Input'!$B$25:$D$34,3,FALSE)="",1,VLOOKUP(K5,'[1]Facility Info Input'!$B$25:$D$34,3,FALSE)),0)</f>
        <v>0</v>
      </c>
      <c r="N5" s="16" t="str">
        <f>IF(StaffPayroll[[#This Row],[Employee, number or code]]="","",IF(StaffPayroll[[#This Row],[Position / Title]]="","",VLOOKUP(StaffPayroll[[#This Row],[Position / Title]],[1]Lists!A:C,2,FALSE)))</f>
        <v/>
      </c>
      <c r="O5" s="16">
        <f>IF(D5="",0,StaffPayroll[[#This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" s="17">
        <f>IF(StaffPayroll[[#This Row],[Hourly WSB  Wage Minimum]]="",0,StaffPayroll[[#This Row],[Annual NF Wage Costs after WSB Minimum]]-StaffPayroll[[#This Row],[Annual NF Wage Costs before WSB Minimum]])</f>
        <v>0</v>
      </c>
      <c r="R5" s="17">
        <f>IFERROR(IF(StaffPayroll[[#This Row],[Annual Cost of Wage Increase included in Rate Adjustment]]=0,0,Q5*'[1]Facility Info Input'!$F$10),0)</f>
        <v>0</v>
      </c>
      <c r="S5" s="18">
        <f>IFERROR(IF(StaffPayroll[[#This Row],[Annual Cost of Wage Increase included in Rate Adjustment]]=0,0,IF('[1]Facility Info Input'!$F$11&lt;=0,0,Q5*'[1]Facility Info Input'!$F$11)),0)</f>
        <v>0</v>
      </c>
      <c r="T5" s="18">
        <f>IFERROR(IF(StaffPayroll[[#This Row],[Annual Cost of Wage Increase included in Rate Adjustment]]=0,0,IF('[1]Facility Info Input'!$F$12&lt;=0,0,Q5*'[1]Facility Info Input'!$F$12)),0)</f>
        <v>0</v>
      </c>
      <c r="U5" s="18">
        <f t="shared" si="0"/>
        <v>0</v>
      </c>
      <c r="V5" s="19">
        <f t="shared" si="1"/>
        <v>0</v>
      </c>
    </row>
    <row r="6" spans="1:22" x14ac:dyDescent="0.25">
      <c r="A6" s="20"/>
      <c r="B6" s="21"/>
      <c r="C6" s="21"/>
      <c r="D6" s="22"/>
      <c r="E6" s="10"/>
      <c r="F6" s="23"/>
      <c r="G6" s="24"/>
      <c r="H6" s="25"/>
      <c r="I6" s="13"/>
      <c r="J6" s="14" t="str">
        <f>StaffPayroll[[#This Row],[Leave Blank]]&amp;" "&amp;StaffPayroll[[#This Row],[Employee, number or code]]</f>
        <v xml:space="preserve"> </v>
      </c>
      <c r="K6" s="14" t="str">
        <f>_xlfn.IFNA(VLOOKUP(StaffPayroll[[#This Row],[Position / Title]],[1]Lists!A:C,3,FALSE),"")</f>
        <v/>
      </c>
      <c r="L6" s="14">
        <f>StaffPayroll[[#This Row],[Payroll Period Ends Date (Minimum two months)]]-StaffPayroll[[#This Row],[Payroll Period Begins Date        (Must start after 6/1/2025)]]+1</f>
        <v>1</v>
      </c>
      <c r="M6" s="15">
        <f>IFERROR(IF(VLOOKUP(K6,'[1]Facility Info Input'!$B$25:$D$34,3,FALSE)="",1,VLOOKUP(K6,'[1]Facility Info Input'!$B$25:$D$34,3,FALSE)),0)</f>
        <v>0</v>
      </c>
      <c r="N6" s="16" t="str">
        <f>IF(StaffPayroll[[#This Row],[Employee, number or code]]="","",IF(StaffPayroll[[#This Row],[Position / Title]]="","",VLOOKUP(StaffPayroll[[#This Row],[Position / Title]],[1]Lists!A:C,2,FALSE)))</f>
        <v/>
      </c>
      <c r="O6" s="16">
        <f>IF(D6="",0,StaffPayroll[[#This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" s="17">
        <f>IF(StaffPayroll[[#This Row],[Hourly WSB  Wage Minimum]]="",0,StaffPayroll[[#This Row],[Annual NF Wage Costs after WSB Minimum]]-StaffPayroll[[#This Row],[Annual NF Wage Costs before WSB Minimum]])</f>
        <v>0</v>
      </c>
      <c r="R6" s="17">
        <f>IFERROR(IF(StaffPayroll[[#This Row],[Annual Cost of Wage Increase included in Rate Adjustment]]=0,0,Q6*'[1]Facility Info Input'!$F$10),0)</f>
        <v>0</v>
      </c>
      <c r="S6" s="18">
        <f>IFERROR(IF(StaffPayroll[[#This Row],[Annual Cost of Wage Increase included in Rate Adjustment]]=0,0,IF('[1]Facility Info Input'!$F$11&lt;=0,0,Q6*'[1]Facility Info Input'!$F$11)),0)</f>
        <v>0</v>
      </c>
      <c r="T6" s="18">
        <f>IFERROR(IF(StaffPayroll[[#This Row],[Annual Cost of Wage Increase included in Rate Adjustment]]=0,0,IF('[1]Facility Info Input'!$F$12&lt;=0,0,Q6*'[1]Facility Info Input'!$F$12)),0)</f>
        <v>0</v>
      </c>
      <c r="U6" s="18">
        <f t="shared" si="0"/>
        <v>0</v>
      </c>
      <c r="V6" s="19">
        <f t="shared" si="1"/>
        <v>0</v>
      </c>
    </row>
    <row r="7" spans="1:22" x14ac:dyDescent="0.25">
      <c r="A7" s="20"/>
      <c r="B7" s="21"/>
      <c r="C7" s="21"/>
      <c r="D7" s="22"/>
      <c r="E7" s="10"/>
      <c r="F7" s="23"/>
      <c r="G7" s="24"/>
      <c r="H7" s="25"/>
      <c r="I7" s="13"/>
      <c r="J7" s="14" t="str">
        <f>StaffPayroll[[#This Row],[Leave Blank]]&amp;" "&amp;StaffPayroll[[#This Row],[Employee, number or code]]</f>
        <v xml:space="preserve"> </v>
      </c>
      <c r="K7" s="14" t="str">
        <f>_xlfn.IFNA(VLOOKUP(StaffPayroll[[#This Row],[Position / Title]],[1]Lists!A:C,3,FALSE),"")</f>
        <v/>
      </c>
      <c r="L7" s="14">
        <f>StaffPayroll[[#This Row],[Payroll Period Ends Date (Minimum two months)]]-StaffPayroll[[#This Row],[Payroll Period Begins Date        (Must start after 6/1/2025)]]+1</f>
        <v>1</v>
      </c>
      <c r="M7" s="15">
        <f>IFERROR(IF(VLOOKUP(K7,'[1]Facility Info Input'!$B$25:$D$34,3,FALSE)="",1,VLOOKUP(K7,'[1]Facility Info Input'!$B$25:$D$34,3,FALSE)),0)</f>
        <v>0</v>
      </c>
      <c r="N7" s="16" t="str">
        <f>IF(StaffPayroll[[#This Row],[Employee, number or code]]="","",IF(StaffPayroll[[#This Row],[Position / Title]]="","",VLOOKUP(StaffPayroll[[#This Row],[Position / Title]],[1]Lists!A:C,2,FALSE)))</f>
        <v/>
      </c>
      <c r="O7" s="16">
        <f>IF(D7="",0,StaffPayroll[[#This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" s="17">
        <f>IF(StaffPayroll[[#This Row],[Hourly WSB  Wage Minimum]]="",0,StaffPayroll[[#This Row],[Annual NF Wage Costs after WSB Minimum]]-StaffPayroll[[#This Row],[Annual NF Wage Costs before WSB Minimum]])</f>
        <v>0</v>
      </c>
      <c r="R7" s="17">
        <f>IFERROR(IF(StaffPayroll[[#This Row],[Annual Cost of Wage Increase included in Rate Adjustment]]=0,0,Q7*'[1]Facility Info Input'!$F$10),0)</f>
        <v>0</v>
      </c>
      <c r="S7" s="18">
        <f>IFERROR(IF(StaffPayroll[[#This Row],[Annual Cost of Wage Increase included in Rate Adjustment]]=0,0,IF('[1]Facility Info Input'!$F$11&lt;=0,0,Q7*'[1]Facility Info Input'!$F$11)),0)</f>
        <v>0</v>
      </c>
      <c r="T7" s="18">
        <f>IFERROR(IF(StaffPayroll[[#This Row],[Annual Cost of Wage Increase included in Rate Adjustment]]=0,0,IF('[1]Facility Info Input'!$F$12&lt;=0,0,Q7*'[1]Facility Info Input'!$F$12)),0)</f>
        <v>0</v>
      </c>
      <c r="U7" s="18">
        <f t="shared" si="0"/>
        <v>0</v>
      </c>
      <c r="V7" s="19">
        <f t="shared" si="1"/>
        <v>0</v>
      </c>
    </row>
    <row r="8" spans="1:22" x14ac:dyDescent="0.25">
      <c r="A8" s="20"/>
      <c r="B8" s="21"/>
      <c r="C8" s="21"/>
      <c r="D8" s="22"/>
      <c r="E8" s="23"/>
      <c r="F8" s="23"/>
      <c r="G8" s="24"/>
      <c r="H8" s="25"/>
      <c r="I8" s="13"/>
      <c r="J8" s="14" t="str">
        <f>StaffPayroll[[#This Row],[Leave Blank]]&amp;" "&amp;StaffPayroll[[#This Row],[Employee, number or code]]</f>
        <v xml:space="preserve"> </v>
      </c>
      <c r="K8" s="14" t="str">
        <f>_xlfn.IFNA(VLOOKUP(StaffPayroll[[#This Row],[Position / Title]],[1]Lists!A:C,3,FALSE),"")</f>
        <v/>
      </c>
      <c r="L8" s="14">
        <f>StaffPayroll[[#This Row],[Payroll Period Ends Date (Minimum two months)]]-StaffPayroll[[#This Row],[Payroll Period Begins Date        (Must start after 6/1/2025)]]+1</f>
        <v>1</v>
      </c>
      <c r="M8" s="15">
        <f>IFERROR(IF(VLOOKUP(K8,'[1]Facility Info Input'!$B$25:$D$34,3,FALSE)="",1,VLOOKUP(K8,'[1]Facility Info Input'!$B$25:$D$34,3,FALSE)),0)</f>
        <v>0</v>
      </c>
      <c r="N8" s="16" t="str">
        <f>IF(StaffPayroll[[#This Row],[Employee, number or code]]="","",IF(StaffPayroll[[#This Row],[Position / Title]]="","",VLOOKUP(StaffPayroll[[#This Row],[Position / Title]],[1]Lists!A:C,2,FALSE)))</f>
        <v/>
      </c>
      <c r="O8" s="16">
        <f>IF(D8="",0,StaffPayroll[[#This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" s="17">
        <f>IF(StaffPayroll[[#This Row],[Hourly WSB  Wage Minimum]]="",0,StaffPayroll[[#This Row],[Annual NF Wage Costs after WSB Minimum]]-StaffPayroll[[#This Row],[Annual NF Wage Costs before WSB Minimum]])</f>
        <v>0</v>
      </c>
      <c r="R8" s="17">
        <f>IFERROR(IF(StaffPayroll[[#This Row],[Annual Cost of Wage Increase included in Rate Adjustment]]=0,0,Q8*'[1]Facility Info Input'!$F$10),0)</f>
        <v>0</v>
      </c>
      <c r="S8" s="18">
        <f>IFERROR(IF(StaffPayroll[[#This Row],[Annual Cost of Wage Increase included in Rate Adjustment]]=0,0,IF('[1]Facility Info Input'!$F$11&lt;=0,0,Q8*'[1]Facility Info Input'!$F$11)),0)</f>
        <v>0</v>
      </c>
      <c r="T8" s="18">
        <f>IFERROR(IF(StaffPayroll[[#This Row],[Annual Cost of Wage Increase included in Rate Adjustment]]=0,0,IF('[1]Facility Info Input'!$F$12&lt;=0,0,Q8*'[1]Facility Info Input'!$F$12)),0)</f>
        <v>0</v>
      </c>
      <c r="U8" s="18">
        <f t="shared" si="0"/>
        <v>0</v>
      </c>
      <c r="V8" s="19">
        <f t="shared" si="1"/>
        <v>0</v>
      </c>
    </row>
    <row r="9" spans="1:22" x14ac:dyDescent="0.25">
      <c r="A9" s="20"/>
      <c r="B9" s="21"/>
      <c r="C9" s="21"/>
      <c r="D9" s="22"/>
      <c r="E9" s="23"/>
      <c r="F9" s="23"/>
      <c r="G9" s="24"/>
      <c r="H9" s="25"/>
      <c r="I9" s="13"/>
      <c r="J9" s="14" t="str">
        <f>StaffPayroll[[#This Row],[Leave Blank]]&amp;" "&amp;StaffPayroll[[#This Row],[Employee, number or code]]</f>
        <v xml:space="preserve"> </v>
      </c>
      <c r="K9" s="14" t="str">
        <f>_xlfn.IFNA(VLOOKUP(StaffPayroll[[#This Row],[Position / Title]],[1]Lists!A:C,3,FALSE),"")</f>
        <v/>
      </c>
      <c r="L9" s="14">
        <f>StaffPayroll[[#This Row],[Payroll Period Ends Date (Minimum two months)]]-StaffPayroll[[#This Row],[Payroll Period Begins Date        (Must start after 6/1/2025)]]+1</f>
        <v>1</v>
      </c>
      <c r="M9" s="15">
        <f>IFERROR(IF(VLOOKUP(K9,'[1]Facility Info Input'!$B$25:$D$34,3,FALSE)="",1,VLOOKUP(K9,'[1]Facility Info Input'!$B$25:$D$34,3,FALSE)),0)</f>
        <v>0</v>
      </c>
      <c r="N9" s="16" t="str">
        <f>IF(StaffPayroll[[#This Row],[Employee, number or code]]="","",IF(StaffPayroll[[#This Row],[Position / Title]]="","",VLOOKUP(StaffPayroll[[#This Row],[Position / Title]],[1]Lists!A:C,2,FALSE)))</f>
        <v/>
      </c>
      <c r="O9" s="16">
        <f>IF(D9="",0,StaffPayroll[[#This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" s="17">
        <f>IF(StaffPayroll[[#This Row],[Hourly WSB  Wage Minimum]]="",0,StaffPayroll[[#This Row],[Annual NF Wage Costs after WSB Minimum]]-StaffPayroll[[#This Row],[Annual NF Wage Costs before WSB Minimum]])</f>
        <v>0</v>
      </c>
      <c r="R9" s="17">
        <f>IFERROR(IF(StaffPayroll[[#This Row],[Annual Cost of Wage Increase included in Rate Adjustment]]=0,0,Q9*'[1]Facility Info Input'!$F$10),0)</f>
        <v>0</v>
      </c>
      <c r="S9" s="18">
        <f>IFERROR(IF(StaffPayroll[[#This Row],[Annual Cost of Wage Increase included in Rate Adjustment]]=0,0,IF('[1]Facility Info Input'!$F$11&lt;=0,0,Q9*'[1]Facility Info Input'!$F$11)),0)</f>
        <v>0</v>
      </c>
      <c r="T9" s="18">
        <f>IFERROR(IF(StaffPayroll[[#This Row],[Annual Cost of Wage Increase included in Rate Adjustment]]=0,0,IF('[1]Facility Info Input'!$F$12&lt;=0,0,Q9*'[1]Facility Info Input'!$F$12)),0)</f>
        <v>0</v>
      </c>
      <c r="U9" s="18">
        <f t="shared" si="0"/>
        <v>0</v>
      </c>
      <c r="V9" s="19">
        <f t="shared" si="1"/>
        <v>0</v>
      </c>
    </row>
    <row r="10" spans="1:22" x14ac:dyDescent="0.25">
      <c r="A10" s="20"/>
      <c r="B10" s="21"/>
      <c r="C10" s="21"/>
      <c r="D10" s="22"/>
      <c r="E10" s="23"/>
      <c r="F10" s="23"/>
      <c r="G10" s="24"/>
      <c r="H10" s="25"/>
      <c r="I10" s="13"/>
      <c r="J10" s="14" t="str">
        <f>StaffPayroll[[#This Row],[Leave Blank]]&amp;" "&amp;StaffPayroll[[#This Row],[Employee, number or code]]</f>
        <v xml:space="preserve"> </v>
      </c>
      <c r="K10" s="14" t="str">
        <f>_xlfn.IFNA(VLOOKUP(StaffPayroll[[#This Row],[Position / Title]],[1]Lists!A:C,3,FALSE),"")</f>
        <v/>
      </c>
      <c r="L10" s="14">
        <f>StaffPayroll[[#This Row],[Payroll Period Ends Date (Minimum two months)]]-StaffPayroll[[#This Row],[Payroll Period Begins Date        (Must start after 6/1/2025)]]+1</f>
        <v>1</v>
      </c>
      <c r="M10" s="15">
        <f>IFERROR(IF(VLOOKUP(K10,'[1]Facility Info Input'!$B$25:$D$34,3,FALSE)="",1,VLOOKUP(K10,'[1]Facility Info Input'!$B$25:$D$34,3,FALSE)),0)</f>
        <v>0</v>
      </c>
      <c r="N10" s="16" t="str">
        <f>IF(StaffPayroll[[#This Row],[Employee, number or code]]="","",IF(StaffPayroll[[#This Row],[Position / Title]]="","",VLOOKUP(StaffPayroll[[#This Row],[Position / Title]],[1]Lists!A:C,2,FALSE)))</f>
        <v/>
      </c>
      <c r="O10" s="16">
        <f>IF(D10="",0,StaffPayroll[[#This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" s="17">
        <f>IF(StaffPayroll[[#This Row],[Hourly WSB  Wage Minimum]]="",0,StaffPayroll[[#This Row],[Annual NF Wage Costs after WSB Minimum]]-StaffPayroll[[#This Row],[Annual NF Wage Costs before WSB Minimum]])</f>
        <v>0</v>
      </c>
      <c r="R10" s="17">
        <f>IFERROR(IF(StaffPayroll[[#This Row],[Annual Cost of Wage Increase included in Rate Adjustment]]=0,0,Q10*'[1]Facility Info Input'!$F$10),0)</f>
        <v>0</v>
      </c>
      <c r="S10" s="18">
        <f>IFERROR(IF(StaffPayroll[[#This Row],[Annual Cost of Wage Increase included in Rate Adjustment]]=0,0,IF('[1]Facility Info Input'!$F$11&lt;=0,0,Q10*'[1]Facility Info Input'!$F$11)),0)</f>
        <v>0</v>
      </c>
      <c r="T10" s="18">
        <f>IFERROR(IF(StaffPayroll[[#This Row],[Annual Cost of Wage Increase included in Rate Adjustment]]=0,0,IF('[1]Facility Info Input'!$F$12&lt;=0,0,Q10*'[1]Facility Info Input'!$F$12)),0)</f>
        <v>0</v>
      </c>
      <c r="U10" s="18">
        <f t="shared" si="0"/>
        <v>0</v>
      </c>
      <c r="V10" s="19">
        <f t="shared" si="1"/>
        <v>0</v>
      </c>
    </row>
    <row r="11" spans="1:22" x14ac:dyDescent="0.25">
      <c r="A11" s="7"/>
      <c r="B11" s="8"/>
      <c r="C11" s="8"/>
      <c r="D11" s="9"/>
      <c r="E11" s="10"/>
      <c r="F11" s="10"/>
      <c r="G11" s="11"/>
      <c r="H11" s="12"/>
      <c r="I11" s="13"/>
      <c r="J11" s="14" t="str">
        <f>StaffPayroll[[#This Row],[Leave Blank]]&amp;" "&amp;StaffPayroll[[#This Row],[Employee, number or code]]</f>
        <v xml:space="preserve"> </v>
      </c>
      <c r="K11" s="14" t="str">
        <f>_xlfn.IFNA(VLOOKUP(StaffPayroll[[#This Row],[Position / Title]],[1]Lists!A:C,3,FALSE),"")</f>
        <v/>
      </c>
      <c r="L11" s="14">
        <f>StaffPayroll[[#This Row],[Payroll Period Ends Date (Minimum two months)]]-StaffPayroll[[#This Row],[Payroll Period Begins Date        (Must start after 6/1/2025)]]+1</f>
        <v>1</v>
      </c>
      <c r="M11" s="15">
        <f>IFERROR(IF(VLOOKUP(K11,'[1]Facility Info Input'!$B$25:$D$34,3,FALSE)="",1,VLOOKUP(K11,'[1]Facility Info Input'!$B$25:$D$34,3,FALSE)),0)</f>
        <v>0</v>
      </c>
      <c r="N11" s="16" t="str">
        <f>IF(StaffPayroll[[#This Row],[Employee, number or code]]="","",IF(StaffPayroll[[#This Row],[Position / Title]]="","",VLOOKUP(StaffPayroll[[#This Row],[Position / Title]],[1]Lists!A:C,2,FALSE)))</f>
        <v/>
      </c>
      <c r="O11" s="16">
        <f>IF(D11="",0,StaffPayroll[[#This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" s="17">
        <f>IF(StaffPayroll[[#This Row],[Hourly WSB  Wage Minimum]]="",0,StaffPayroll[[#This Row],[Annual NF Wage Costs after WSB Minimum]]-StaffPayroll[[#This Row],[Annual NF Wage Costs before WSB Minimum]])</f>
        <v>0</v>
      </c>
      <c r="R11" s="17">
        <f>IFERROR(IF(StaffPayroll[[#This Row],[Annual Cost of Wage Increase included in Rate Adjustment]]=0,0,Q11*'[1]Facility Info Input'!$F$10),0)</f>
        <v>0</v>
      </c>
      <c r="S11" s="18">
        <f>IFERROR(IF(StaffPayroll[[#This Row],[Annual Cost of Wage Increase included in Rate Adjustment]]=0,0,IF('[1]Facility Info Input'!$F$11&lt;=0,0,Q11*'[1]Facility Info Input'!$F$11)),0)</f>
        <v>0</v>
      </c>
      <c r="T11" s="18">
        <f>IFERROR(IF(StaffPayroll[[#This Row],[Annual Cost of Wage Increase included in Rate Adjustment]]=0,0,IF('[1]Facility Info Input'!$F$12&lt;=0,0,Q11*'[1]Facility Info Input'!$F$12)),0)</f>
        <v>0</v>
      </c>
      <c r="U11" s="18">
        <f t="shared" si="0"/>
        <v>0</v>
      </c>
      <c r="V11" s="19">
        <f t="shared" si="1"/>
        <v>0</v>
      </c>
    </row>
    <row r="12" spans="1:22" x14ac:dyDescent="0.25">
      <c r="A12" s="7"/>
      <c r="B12" s="8"/>
      <c r="C12" s="8"/>
      <c r="D12" s="9"/>
      <c r="E12" s="10"/>
      <c r="F12" s="10"/>
      <c r="G12" s="11"/>
      <c r="H12" s="12"/>
      <c r="I12" s="13"/>
      <c r="J12" s="14" t="str">
        <f>StaffPayroll[[#This Row],[Leave Blank]]&amp;" "&amp;StaffPayroll[[#This Row],[Employee, number or code]]</f>
        <v xml:space="preserve"> </v>
      </c>
      <c r="K12" s="14" t="str">
        <f>_xlfn.IFNA(VLOOKUP(StaffPayroll[[#This Row],[Position / Title]],[1]Lists!A:C,3,FALSE),"")</f>
        <v/>
      </c>
      <c r="L12" s="14">
        <f>StaffPayroll[[#This Row],[Payroll Period Ends Date (Minimum two months)]]-StaffPayroll[[#This Row],[Payroll Period Begins Date        (Must start after 6/1/2025)]]+1</f>
        <v>1</v>
      </c>
      <c r="M12" s="15">
        <f>IFERROR(IF(VLOOKUP(K12,'[1]Facility Info Input'!$B$25:$D$34,3,FALSE)="",1,VLOOKUP(K12,'[1]Facility Info Input'!$B$25:$D$34,3,FALSE)),0)</f>
        <v>0</v>
      </c>
      <c r="N12" s="16" t="str">
        <f>IF(StaffPayroll[[#This Row],[Employee, number or code]]="","",IF(StaffPayroll[[#This Row],[Position / Title]]="","",VLOOKUP(StaffPayroll[[#This Row],[Position / Title]],[1]Lists!A:C,2,FALSE)))</f>
        <v/>
      </c>
      <c r="O12" s="16">
        <f>IF(D12="",0,StaffPayroll[[#This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" s="17">
        <f>IF(StaffPayroll[[#This Row],[Hourly WSB  Wage Minimum]]="",0,StaffPayroll[[#This Row],[Annual NF Wage Costs after WSB Minimum]]-StaffPayroll[[#This Row],[Annual NF Wage Costs before WSB Minimum]])</f>
        <v>0</v>
      </c>
      <c r="R12" s="17">
        <f>IFERROR(IF(StaffPayroll[[#This Row],[Annual Cost of Wage Increase included in Rate Adjustment]]=0,0,Q12*'[1]Facility Info Input'!$F$10),0)</f>
        <v>0</v>
      </c>
      <c r="S12" s="18">
        <f>IFERROR(IF(StaffPayroll[[#This Row],[Annual Cost of Wage Increase included in Rate Adjustment]]=0,0,IF('[1]Facility Info Input'!$F$11&lt;=0,0,Q12*'[1]Facility Info Input'!$F$11)),0)</f>
        <v>0</v>
      </c>
      <c r="T12" s="18">
        <f>IFERROR(IF(StaffPayroll[[#This Row],[Annual Cost of Wage Increase included in Rate Adjustment]]=0,0,IF('[1]Facility Info Input'!$F$12&lt;=0,0,Q12*'[1]Facility Info Input'!$F$12)),0)</f>
        <v>0</v>
      </c>
      <c r="U12" s="18">
        <f t="shared" si="0"/>
        <v>0</v>
      </c>
      <c r="V12" s="19">
        <f t="shared" si="1"/>
        <v>0</v>
      </c>
    </row>
    <row r="13" spans="1:22" x14ac:dyDescent="0.25">
      <c r="A13" s="7"/>
      <c r="B13" s="8"/>
      <c r="C13" s="8"/>
      <c r="D13" s="9"/>
      <c r="E13" s="10"/>
      <c r="F13" s="10"/>
      <c r="G13" s="11"/>
      <c r="H13" s="12"/>
      <c r="I13" s="13"/>
      <c r="J13" s="14" t="str">
        <f>StaffPayroll[[#This Row],[Leave Blank]]&amp;" "&amp;StaffPayroll[[#This Row],[Employee, number or code]]</f>
        <v xml:space="preserve"> </v>
      </c>
      <c r="K13" s="14" t="str">
        <f>_xlfn.IFNA(VLOOKUP(StaffPayroll[[#This Row],[Position / Title]],[1]Lists!A:C,3,FALSE),"")</f>
        <v/>
      </c>
      <c r="L13" s="14">
        <f>StaffPayroll[[#This Row],[Payroll Period Ends Date (Minimum two months)]]-StaffPayroll[[#This Row],[Payroll Period Begins Date        (Must start after 6/1/2025)]]+1</f>
        <v>1</v>
      </c>
      <c r="M13" s="15">
        <f>IFERROR(IF(VLOOKUP(K13,'[1]Facility Info Input'!$B$25:$D$34,3,FALSE)="",1,VLOOKUP(K13,'[1]Facility Info Input'!$B$25:$D$34,3,FALSE)),0)</f>
        <v>0</v>
      </c>
      <c r="N13" s="16" t="str">
        <f>IF(StaffPayroll[[#This Row],[Employee, number or code]]="","",IF(StaffPayroll[[#This Row],[Position / Title]]="","",VLOOKUP(StaffPayroll[[#This Row],[Position / Title]],[1]Lists!A:C,2,FALSE)))</f>
        <v/>
      </c>
      <c r="O13" s="16">
        <f>IF(D13="",0,StaffPayroll[[#This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" s="17">
        <f>IF(StaffPayroll[[#This Row],[Hourly WSB  Wage Minimum]]="",0,StaffPayroll[[#This Row],[Annual NF Wage Costs after WSB Minimum]]-StaffPayroll[[#This Row],[Annual NF Wage Costs before WSB Minimum]])</f>
        <v>0</v>
      </c>
      <c r="R13" s="17">
        <f>IFERROR(IF(StaffPayroll[[#This Row],[Annual Cost of Wage Increase included in Rate Adjustment]]=0,0,Q13*'[1]Facility Info Input'!$F$10),0)</f>
        <v>0</v>
      </c>
      <c r="S13" s="18">
        <f>IFERROR(IF(StaffPayroll[[#This Row],[Annual Cost of Wage Increase included in Rate Adjustment]]=0,0,IF('[1]Facility Info Input'!$F$11&lt;=0,0,Q13*'[1]Facility Info Input'!$F$11)),0)</f>
        <v>0</v>
      </c>
      <c r="T13" s="18">
        <f>IFERROR(IF(StaffPayroll[[#This Row],[Annual Cost of Wage Increase included in Rate Adjustment]]=0,0,IF('[1]Facility Info Input'!$F$12&lt;=0,0,Q13*'[1]Facility Info Input'!$F$12)),0)</f>
        <v>0</v>
      </c>
      <c r="U13" s="18">
        <f t="shared" si="0"/>
        <v>0</v>
      </c>
      <c r="V13" s="19">
        <f t="shared" si="1"/>
        <v>0</v>
      </c>
    </row>
    <row r="14" spans="1:22" x14ac:dyDescent="0.25">
      <c r="A14" s="7"/>
      <c r="B14" s="8"/>
      <c r="C14" s="8"/>
      <c r="D14" s="9"/>
      <c r="E14" s="10"/>
      <c r="F14" s="10"/>
      <c r="G14" s="11"/>
      <c r="H14" s="12"/>
      <c r="I14" s="13"/>
      <c r="J14" s="14" t="str">
        <f>StaffPayroll[[#This Row],[Leave Blank]]&amp;" "&amp;StaffPayroll[[#This Row],[Employee, number or code]]</f>
        <v xml:space="preserve"> </v>
      </c>
      <c r="K14" s="14" t="str">
        <f>_xlfn.IFNA(VLOOKUP(StaffPayroll[[#This Row],[Position / Title]],[1]Lists!A:C,3,FALSE),"")</f>
        <v/>
      </c>
      <c r="L14" s="14">
        <f>StaffPayroll[[#This Row],[Payroll Period Ends Date (Minimum two months)]]-StaffPayroll[[#This Row],[Payroll Period Begins Date        (Must start after 6/1/2025)]]+1</f>
        <v>1</v>
      </c>
      <c r="M14" s="15">
        <f>IFERROR(IF(VLOOKUP(K14,'[1]Facility Info Input'!$B$25:$D$34,3,FALSE)="",1,VLOOKUP(K14,'[1]Facility Info Input'!$B$25:$D$34,3,FALSE)),0)</f>
        <v>0</v>
      </c>
      <c r="N14" s="16" t="str">
        <f>IF(StaffPayroll[[#This Row],[Employee, number or code]]="","",IF(StaffPayroll[[#This Row],[Position / Title]]="","",VLOOKUP(StaffPayroll[[#This Row],[Position / Title]],[1]Lists!A:C,2,FALSE)))</f>
        <v/>
      </c>
      <c r="O14" s="16">
        <f>IF(D14="",0,StaffPayroll[[#This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" s="17">
        <f>IF(StaffPayroll[[#This Row],[Hourly WSB  Wage Minimum]]="",0,StaffPayroll[[#This Row],[Annual NF Wage Costs after WSB Minimum]]-StaffPayroll[[#This Row],[Annual NF Wage Costs before WSB Minimum]])</f>
        <v>0</v>
      </c>
      <c r="R14" s="17">
        <f>IFERROR(IF(StaffPayroll[[#This Row],[Annual Cost of Wage Increase included in Rate Adjustment]]=0,0,Q14*'[1]Facility Info Input'!$F$10),0)</f>
        <v>0</v>
      </c>
      <c r="S14" s="18">
        <f>IFERROR(IF(StaffPayroll[[#This Row],[Annual Cost of Wage Increase included in Rate Adjustment]]=0,0,IF('[1]Facility Info Input'!$F$11&lt;=0,0,Q14*'[1]Facility Info Input'!$F$11)),0)</f>
        <v>0</v>
      </c>
      <c r="T14" s="18">
        <f>IFERROR(IF(StaffPayroll[[#This Row],[Annual Cost of Wage Increase included in Rate Adjustment]]=0,0,IF('[1]Facility Info Input'!$F$12&lt;=0,0,Q14*'[1]Facility Info Input'!$F$12)),0)</f>
        <v>0</v>
      </c>
      <c r="U14" s="18">
        <f t="shared" si="0"/>
        <v>0</v>
      </c>
      <c r="V14" s="19">
        <f t="shared" si="1"/>
        <v>0</v>
      </c>
    </row>
    <row r="15" spans="1:22" x14ac:dyDescent="0.25">
      <c r="A15" s="7"/>
      <c r="B15" s="8"/>
      <c r="C15" s="8"/>
      <c r="D15" s="9"/>
      <c r="E15" s="10"/>
      <c r="F15" s="10"/>
      <c r="G15" s="11"/>
      <c r="H15" s="12"/>
      <c r="I15" s="13"/>
      <c r="J15" s="14" t="str">
        <f>StaffPayroll[[#This Row],[Leave Blank]]&amp;" "&amp;StaffPayroll[[#This Row],[Employee, number or code]]</f>
        <v xml:space="preserve"> </v>
      </c>
      <c r="K15" s="14" t="str">
        <f>_xlfn.IFNA(VLOOKUP(StaffPayroll[[#This Row],[Position / Title]],[1]Lists!A:C,3,FALSE),"")</f>
        <v/>
      </c>
      <c r="L15" s="14">
        <f>StaffPayroll[[#This Row],[Payroll Period Ends Date (Minimum two months)]]-StaffPayroll[[#This Row],[Payroll Period Begins Date        (Must start after 6/1/2025)]]+1</f>
        <v>1</v>
      </c>
      <c r="M15" s="15">
        <f>IFERROR(IF(VLOOKUP(K15,'[1]Facility Info Input'!$B$25:$D$34,3,FALSE)="",1,VLOOKUP(K15,'[1]Facility Info Input'!$B$25:$D$34,3,FALSE)),0)</f>
        <v>0</v>
      </c>
      <c r="N15" s="16" t="str">
        <f>IF(StaffPayroll[[#This Row],[Employee, number or code]]="","",IF(StaffPayroll[[#This Row],[Position / Title]]="","",VLOOKUP(StaffPayroll[[#This Row],[Position / Title]],[1]Lists!A:C,2,FALSE)))</f>
        <v/>
      </c>
      <c r="O15" s="16">
        <f>IF(D15="",0,StaffPayroll[[#This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" s="17">
        <f>IF(StaffPayroll[[#This Row],[Hourly WSB  Wage Minimum]]="",0,StaffPayroll[[#This Row],[Annual NF Wage Costs after WSB Minimum]]-StaffPayroll[[#This Row],[Annual NF Wage Costs before WSB Minimum]])</f>
        <v>0</v>
      </c>
      <c r="R15" s="17">
        <f>IFERROR(IF(StaffPayroll[[#This Row],[Annual Cost of Wage Increase included in Rate Adjustment]]=0,0,Q15*'[1]Facility Info Input'!$F$10),0)</f>
        <v>0</v>
      </c>
      <c r="S15" s="18">
        <f>IFERROR(IF(StaffPayroll[[#This Row],[Annual Cost of Wage Increase included in Rate Adjustment]]=0,0,IF('[1]Facility Info Input'!$F$11&lt;=0,0,Q15*'[1]Facility Info Input'!$F$11)),0)</f>
        <v>0</v>
      </c>
      <c r="T15" s="18">
        <f>IFERROR(IF(StaffPayroll[[#This Row],[Annual Cost of Wage Increase included in Rate Adjustment]]=0,0,IF('[1]Facility Info Input'!$F$12&lt;=0,0,Q15*'[1]Facility Info Input'!$F$12)),0)</f>
        <v>0</v>
      </c>
      <c r="U15" s="18">
        <f t="shared" si="0"/>
        <v>0</v>
      </c>
      <c r="V15" s="19">
        <f t="shared" si="1"/>
        <v>0</v>
      </c>
    </row>
    <row r="16" spans="1:22" x14ac:dyDescent="0.25">
      <c r="A16" s="7"/>
      <c r="B16" s="8"/>
      <c r="C16" s="8"/>
      <c r="D16" s="9"/>
      <c r="E16" s="10"/>
      <c r="F16" s="10"/>
      <c r="G16" s="11"/>
      <c r="H16" s="12"/>
      <c r="I16" s="13"/>
      <c r="J16" s="14" t="str">
        <f>StaffPayroll[[#This Row],[Leave Blank]]&amp;" "&amp;StaffPayroll[[#This Row],[Employee, number or code]]</f>
        <v xml:space="preserve"> </v>
      </c>
      <c r="K16" s="14" t="str">
        <f>_xlfn.IFNA(VLOOKUP(StaffPayroll[[#This Row],[Position / Title]],[1]Lists!A:C,3,FALSE),"")</f>
        <v/>
      </c>
      <c r="L16" s="14">
        <f>StaffPayroll[[#This Row],[Payroll Period Ends Date (Minimum two months)]]-StaffPayroll[[#This Row],[Payroll Period Begins Date        (Must start after 6/1/2025)]]+1</f>
        <v>1</v>
      </c>
      <c r="M16" s="15">
        <f>IFERROR(IF(VLOOKUP(K16,'[1]Facility Info Input'!$B$25:$D$34,3,FALSE)="",1,VLOOKUP(K16,'[1]Facility Info Input'!$B$25:$D$34,3,FALSE)),0)</f>
        <v>0</v>
      </c>
      <c r="N16" s="16" t="str">
        <f>IF(StaffPayroll[[#This Row],[Employee, number or code]]="","",IF(StaffPayroll[[#This Row],[Position / Title]]="","",VLOOKUP(StaffPayroll[[#This Row],[Position / Title]],[1]Lists!A:C,2,FALSE)))</f>
        <v/>
      </c>
      <c r="O16" s="16">
        <f>IF(D16="",0,StaffPayroll[[#This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" s="17">
        <f>IF(StaffPayroll[[#This Row],[Hourly WSB  Wage Minimum]]="",0,StaffPayroll[[#This Row],[Annual NF Wage Costs after WSB Minimum]]-StaffPayroll[[#This Row],[Annual NF Wage Costs before WSB Minimum]])</f>
        <v>0</v>
      </c>
      <c r="R16" s="17">
        <f>IFERROR(IF(StaffPayroll[[#This Row],[Annual Cost of Wage Increase included in Rate Adjustment]]=0,0,Q16*'[1]Facility Info Input'!$F$10),0)</f>
        <v>0</v>
      </c>
      <c r="S16" s="18">
        <f>IFERROR(IF(StaffPayroll[[#This Row],[Annual Cost of Wage Increase included in Rate Adjustment]]=0,0,IF('[1]Facility Info Input'!$F$11&lt;=0,0,Q16*'[1]Facility Info Input'!$F$11)),0)</f>
        <v>0</v>
      </c>
      <c r="T16" s="18">
        <f>IFERROR(IF(StaffPayroll[[#This Row],[Annual Cost of Wage Increase included in Rate Adjustment]]=0,0,IF('[1]Facility Info Input'!$F$12&lt;=0,0,Q16*'[1]Facility Info Input'!$F$12)),0)</f>
        <v>0</v>
      </c>
      <c r="U16" s="18">
        <f t="shared" si="0"/>
        <v>0</v>
      </c>
      <c r="V16" s="19">
        <f t="shared" si="1"/>
        <v>0</v>
      </c>
    </row>
    <row r="17" spans="1:22" x14ac:dyDescent="0.25">
      <c r="A17" s="7"/>
      <c r="B17" s="8"/>
      <c r="C17" s="8"/>
      <c r="D17" s="9"/>
      <c r="E17" s="10"/>
      <c r="F17" s="10"/>
      <c r="G17" s="11"/>
      <c r="H17" s="12"/>
      <c r="I17" s="13"/>
      <c r="J17" s="14" t="str">
        <f>StaffPayroll[[#This Row],[Leave Blank]]&amp;" "&amp;StaffPayroll[[#This Row],[Employee, number or code]]</f>
        <v xml:space="preserve"> </v>
      </c>
      <c r="K17" s="14" t="str">
        <f>_xlfn.IFNA(VLOOKUP(StaffPayroll[[#This Row],[Position / Title]],[1]Lists!A:C,3,FALSE),"")</f>
        <v/>
      </c>
      <c r="L17" s="14">
        <f>StaffPayroll[[#This Row],[Payroll Period Ends Date (Minimum two months)]]-StaffPayroll[[#This Row],[Payroll Period Begins Date        (Must start after 6/1/2025)]]+1</f>
        <v>1</v>
      </c>
      <c r="M17" s="15">
        <f>IFERROR(IF(VLOOKUP(K17,'[1]Facility Info Input'!$B$25:$D$34,3,FALSE)="",1,VLOOKUP(K17,'[1]Facility Info Input'!$B$25:$D$34,3,FALSE)),0)</f>
        <v>0</v>
      </c>
      <c r="N17" s="16" t="str">
        <f>IF(StaffPayroll[[#This Row],[Employee, number or code]]="","",IF(StaffPayroll[[#This Row],[Position / Title]]="","",VLOOKUP(StaffPayroll[[#This Row],[Position / Title]],[1]Lists!A:C,2,FALSE)))</f>
        <v/>
      </c>
      <c r="O17" s="16">
        <f>IF(D17="",0,StaffPayroll[[#This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" s="17">
        <f>IF(StaffPayroll[[#This Row],[Hourly WSB  Wage Minimum]]="",0,StaffPayroll[[#This Row],[Annual NF Wage Costs after WSB Minimum]]-StaffPayroll[[#This Row],[Annual NF Wage Costs before WSB Minimum]])</f>
        <v>0</v>
      </c>
      <c r="R17" s="17">
        <f>IFERROR(IF(StaffPayroll[[#This Row],[Annual Cost of Wage Increase included in Rate Adjustment]]=0,0,Q17*'[1]Facility Info Input'!$F$10),0)</f>
        <v>0</v>
      </c>
      <c r="S17" s="18">
        <f>IFERROR(IF(StaffPayroll[[#This Row],[Annual Cost of Wage Increase included in Rate Adjustment]]=0,0,IF('[1]Facility Info Input'!$F$11&lt;=0,0,Q17*'[1]Facility Info Input'!$F$11)),0)</f>
        <v>0</v>
      </c>
      <c r="T17" s="18">
        <f>IFERROR(IF(StaffPayroll[[#This Row],[Annual Cost of Wage Increase included in Rate Adjustment]]=0,0,IF('[1]Facility Info Input'!$F$12&lt;=0,0,Q17*'[1]Facility Info Input'!$F$12)),0)</f>
        <v>0</v>
      </c>
      <c r="U17" s="18">
        <f t="shared" si="0"/>
        <v>0</v>
      </c>
      <c r="V17" s="19">
        <f t="shared" si="1"/>
        <v>0</v>
      </c>
    </row>
    <row r="18" spans="1:22" x14ac:dyDescent="0.25">
      <c r="A18" s="7"/>
      <c r="B18" s="8"/>
      <c r="C18" s="8"/>
      <c r="D18" s="9"/>
      <c r="E18" s="10"/>
      <c r="F18" s="10"/>
      <c r="G18" s="11"/>
      <c r="H18" s="12"/>
      <c r="I18" s="13"/>
      <c r="J18" s="14" t="str">
        <f>StaffPayroll[[#This Row],[Leave Blank]]&amp;" "&amp;StaffPayroll[[#This Row],[Employee, number or code]]</f>
        <v xml:space="preserve"> </v>
      </c>
      <c r="K18" s="14" t="str">
        <f>_xlfn.IFNA(VLOOKUP(StaffPayroll[[#This Row],[Position / Title]],[1]Lists!A:C,3,FALSE),"")</f>
        <v/>
      </c>
      <c r="L18" s="14">
        <f>StaffPayroll[[#This Row],[Payroll Period Ends Date (Minimum two months)]]-StaffPayroll[[#This Row],[Payroll Period Begins Date        (Must start after 6/1/2025)]]+1</f>
        <v>1</v>
      </c>
      <c r="M18" s="15">
        <f>IFERROR(IF(VLOOKUP(K18,'[1]Facility Info Input'!$B$25:$D$34,3,FALSE)="",1,VLOOKUP(K18,'[1]Facility Info Input'!$B$25:$D$34,3,FALSE)),0)</f>
        <v>0</v>
      </c>
      <c r="N18" s="16" t="str">
        <f>IF(StaffPayroll[[#This Row],[Employee, number or code]]="","",IF(StaffPayroll[[#This Row],[Position / Title]]="","",VLOOKUP(StaffPayroll[[#This Row],[Position / Title]],[1]Lists!A:C,2,FALSE)))</f>
        <v/>
      </c>
      <c r="O18" s="16">
        <f>IF(D18="",0,StaffPayroll[[#This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" s="17">
        <f>IF(StaffPayroll[[#This Row],[Hourly WSB  Wage Minimum]]="",0,StaffPayroll[[#This Row],[Annual NF Wage Costs after WSB Minimum]]-StaffPayroll[[#This Row],[Annual NF Wage Costs before WSB Minimum]])</f>
        <v>0</v>
      </c>
      <c r="R18" s="17">
        <f>IFERROR(IF(StaffPayroll[[#This Row],[Annual Cost of Wage Increase included in Rate Adjustment]]=0,0,Q18*'[1]Facility Info Input'!$F$10),0)</f>
        <v>0</v>
      </c>
      <c r="S18" s="18">
        <f>IFERROR(IF(StaffPayroll[[#This Row],[Annual Cost of Wage Increase included in Rate Adjustment]]=0,0,IF('[1]Facility Info Input'!$F$11&lt;=0,0,Q18*'[1]Facility Info Input'!$F$11)),0)</f>
        <v>0</v>
      </c>
      <c r="T18" s="18">
        <f>IFERROR(IF(StaffPayroll[[#This Row],[Annual Cost of Wage Increase included in Rate Adjustment]]=0,0,IF('[1]Facility Info Input'!$F$12&lt;=0,0,Q18*'[1]Facility Info Input'!$F$12)),0)</f>
        <v>0</v>
      </c>
      <c r="U18" s="18">
        <f t="shared" si="0"/>
        <v>0</v>
      </c>
      <c r="V18" s="19">
        <f t="shared" si="1"/>
        <v>0</v>
      </c>
    </row>
    <row r="19" spans="1:22" x14ac:dyDescent="0.25">
      <c r="A19" s="7"/>
      <c r="B19" s="8"/>
      <c r="C19" s="8"/>
      <c r="D19" s="9"/>
      <c r="E19" s="10"/>
      <c r="F19" s="10"/>
      <c r="G19" s="11"/>
      <c r="H19" s="12"/>
      <c r="I19" s="13"/>
      <c r="J19" s="14" t="str">
        <f>StaffPayroll[[#This Row],[Leave Blank]]&amp;" "&amp;StaffPayroll[[#This Row],[Employee, number or code]]</f>
        <v xml:space="preserve"> </v>
      </c>
      <c r="K19" s="14" t="str">
        <f>_xlfn.IFNA(VLOOKUP(StaffPayroll[[#This Row],[Position / Title]],[1]Lists!A:C,3,FALSE),"")</f>
        <v/>
      </c>
      <c r="L19" s="14">
        <f>StaffPayroll[[#This Row],[Payroll Period Ends Date (Minimum two months)]]-StaffPayroll[[#This Row],[Payroll Period Begins Date        (Must start after 6/1/2025)]]+1</f>
        <v>1</v>
      </c>
      <c r="M19" s="15">
        <f>IFERROR(IF(VLOOKUP(K19,'[1]Facility Info Input'!$B$25:$D$34,3,FALSE)="",1,VLOOKUP(K19,'[1]Facility Info Input'!$B$25:$D$34,3,FALSE)),0)</f>
        <v>0</v>
      </c>
      <c r="N19" s="16" t="str">
        <f>IF(StaffPayroll[[#This Row],[Employee, number or code]]="","",IF(StaffPayroll[[#This Row],[Position / Title]]="","",VLOOKUP(StaffPayroll[[#This Row],[Position / Title]],[1]Lists!A:C,2,FALSE)))</f>
        <v/>
      </c>
      <c r="O19" s="16">
        <f>IF(D19="",0,StaffPayroll[[#This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" s="17">
        <f>IF(StaffPayroll[[#This Row],[Hourly WSB  Wage Minimum]]="",0,StaffPayroll[[#This Row],[Annual NF Wage Costs after WSB Minimum]]-StaffPayroll[[#This Row],[Annual NF Wage Costs before WSB Minimum]])</f>
        <v>0</v>
      </c>
      <c r="R19" s="17">
        <f>IFERROR(IF(StaffPayroll[[#This Row],[Annual Cost of Wage Increase included in Rate Adjustment]]=0,0,Q19*'[1]Facility Info Input'!$F$10),0)</f>
        <v>0</v>
      </c>
      <c r="S19" s="18">
        <f>IFERROR(IF(StaffPayroll[[#This Row],[Annual Cost of Wage Increase included in Rate Adjustment]]=0,0,IF('[1]Facility Info Input'!$F$11&lt;=0,0,Q19*'[1]Facility Info Input'!$F$11)),0)</f>
        <v>0</v>
      </c>
      <c r="T19" s="18">
        <f>IFERROR(IF(StaffPayroll[[#This Row],[Annual Cost of Wage Increase included in Rate Adjustment]]=0,0,IF('[1]Facility Info Input'!$F$12&lt;=0,0,Q19*'[1]Facility Info Input'!$F$12)),0)</f>
        <v>0</v>
      </c>
      <c r="U19" s="18">
        <f t="shared" si="0"/>
        <v>0</v>
      </c>
      <c r="V19" s="19">
        <f t="shared" si="1"/>
        <v>0</v>
      </c>
    </row>
    <row r="20" spans="1:22" x14ac:dyDescent="0.25">
      <c r="A20" s="7"/>
      <c r="B20" s="8"/>
      <c r="C20" s="8"/>
      <c r="D20" s="9"/>
      <c r="E20" s="10"/>
      <c r="F20" s="10"/>
      <c r="G20" s="11"/>
      <c r="H20" s="12"/>
      <c r="I20" s="13"/>
      <c r="J20" s="14" t="str">
        <f>StaffPayroll[[#This Row],[Leave Blank]]&amp;" "&amp;StaffPayroll[[#This Row],[Employee, number or code]]</f>
        <v xml:space="preserve"> </v>
      </c>
      <c r="K20" s="14" t="str">
        <f>_xlfn.IFNA(VLOOKUP(StaffPayroll[[#This Row],[Position / Title]],[1]Lists!A:C,3,FALSE),"")</f>
        <v/>
      </c>
      <c r="L20" s="14">
        <f>StaffPayroll[[#This Row],[Payroll Period Ends Date (Minimum two months)]]-StaffPayroll[[#This Row],[Payroll Period Begins Date        (Must start after 6/1/2025)]]+1</f>
        <v>1</v>
      </c>
      <c r="M20" s="15">
        <f>IFERROR(IF(VLOOKUP(K20,'[1]Facility Info Input'!$B$25:$D$34,3,FALSE)="",1,VLOOKUP(K20,'[1]Facility Info Input'!$B$25:$D$34,3,FALSE)),0)</f>
        <v>0</v>
      </c>
      <c r="N20" s="16" t="str">
        <f>IF(StaffPayroll[[#This Row],[Employee, number or code]]="","",IF(StaffPayroll[[#This Row],[Position / Title]]="","",VLOOKUP(StaffPayroll[[#This Row],[Position / Title]],[1]Lists!A:C,2,FALSE)))</f>
        <v/>
      </c>
      <c r="O20" s="16">
        <f>IF(D20="",0,StaffPayroll[[#This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" s="17">
        <f>IF(StaffPayroll[[#This Row],[Hourly WSB  Wage Minimum]]="",0,StaffPayroll[[#This Row],[Annual NF Wage Costs after WSB Minimum]]-StaffPayroll[[#This Row],[Annual NF Wage Costs before WSB Minimum]])</f>
        <v>0</v>
      </c>
      <c r="R20" s="17">
        <f>IFERROR(IF(StaffPayroll[[#This Row],[Annual Cost of Wage Increase included in Rate Adjustment]]=0,0,Q20*'[1]Facility Info Input'!$F$10),0)</f>
        <v>0</v>
      </c>
      <c r="S20" s="18">
        <f>IFERROR(IF(StaffPayroll[[#This Row],[Annual Cost of Wage Increase included in Rate Adjustment]]=0,0,IF('[1]Facility Info Input'!$F$11&lt;=0,0,Q20*'[1]Facility Info Input'!$F$11)),0)</f>
        <v>0</v>
      </c>
      <c r="T20" s="18">
        <f>IFERROR(IF(StaffPayroll[[#This Row],[Annual Cost of Wage Increase included in Rate Adjustment]]=0,0,IF('[1]Facility Info Input'!$F$12&lt;=0,0,Q20*'[1]Facility Info Input'!$F$12)),0)</f>
        <v>0</v>
      </c>
      <c r="U20" s="18">
        <f t="shared" si="0"/>
        <v>0</v>
      </c>
      <c r="V20" s="19">
        <f t="shared" si="1"/>
        <v>0</v>
      </c>
    </row>
    <row r="21" spans="1:22" x14ac:dyDescent="0.25">
      <c r="A21" s="7"/>
      <c r="B21" s="8"/>
      <c r="C21" s="8"/>
      <c r="D21" s="9"/>
      <c r="E21" s="10"/>
      <c r="F21" s="10"/>
      <c r="G21" s="11"/>
      <c r="H21" s="12"/>
      <c r="I21" s="13"/>
      <c r="J21" s="14" t="str">
        <f>StaffPayroll[[#This Row],[Leave Blank]]&amp;" "&amp;StaffPayroll[[#This Row],[Employee, number or code]]</f>
        <v xml:space="preserve"> </v>
      </c>
      <c r="K21" s="14" t="str">
        <f>_xlfn.IFNA(VLOOKUP(StaffPayroll[[#This Row],[Position / Title]],[1]Lists!A:C,3,FALSE),"")</f>
        <v/>
      </c>
      <c r="L21" s="14">
        <f>StaffPayroll[[#This Row],[Payroll Period Ends Date (Minimum two months)]]-StaffPayroll[[#This Row],[Payroll Period Begins Date        (Must start after 6/1/2025)]]+1</f>
        <v>1</v>
      </c>
      <c r="M21" s="15">
        <f>IFERROR(IF(VLOOKUP(K21,'[1]Facility Info Input'!$B$25:$D$34,3,FALSE)="",1,VLOOKUP(K21,'[1]Facility Info Input'!$B$25:$D$34,3,FALSE)),0)</f>
        <v>0</v>
      </c>
      <c r="N21" s="16" t="str">
        <f>IF(StaffPayroll[[#This Row],[Employee, number or code]]="","",IF(StaffPayroll[[#This Row],[Position / Title]]="","",VLOOKUP(StaffPayroll[[#This Row],[Position / Title]],[1]Lists!A:C,2,FALSE)))</f>
        <v/>
      </c>
      <c r="O21" s="16">
        <f>IF(D21="",0,StaffPayroll[[#This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" s="17">
        <f>IF(StaffPayroll[[#This Row],[Hourly WSB  Wage Minimum]]="",0,StaffPayroll[[#This Row],[Annual NF Wage Costs after WSB Minimum]]-StaffPayroll[[#This Row],[Annual NF Wage Costs before WSB Minimum]])</f>
        <v>0</v>
      </c>
      <c r="R21" s="17">
        <f>IFERROR(IF(StaffPayroll[[#This Row],[Annual Cost of Wage Increase included in Rate Adjustment]]=0,0,Q21*'[1]Facility Info Input'!$F$10),0)</f>
        <v>0</v>
      </c>
      <c r="S21" s="18">
        <f>IFERROR(IF(StaffPayroll[[#This Row],[Annual Cost of Wage Increase included in Rate Adjustment]]=0,0,IF('[1]Facility Info Input'!$F$11&lt;=0,0,Q21*'[1]Facility Info Input'!$F$11)),0)</f>
        <v>0</v>
      </c>
      <c r="T21" s="18">
        <f>IFERROR(IF(StaffPayroll[[#This Row],[Annual Cost of Wage Increase included in Rate Adjustment]]=0,0,IF('[1]Facility Info Input'!$F$12&lt;=0,0,Q21*'[1]Facility Info Input'!$F$12)),0)</f>
        <v>0</v>
      </c>
      <c r="U21" s="18">
        <f t="shared" si="0"/>
        <v>0</v>
      </c>
      <c r="V21" s="19">
        <f t="shared" si="1"/>
        <v>0</v>
      </c>
    </row>
    <row r="22" spans="1:22" x14ac:dyDescent="0.25">
      <c r="A22" s="7"/>
      <c r="B22" s="8"/>
      <c r="C22" s="8"/>
      <c r="D22" s="9"/>
      <c r="E22" s="10"/>
      <c r="F22" s="10"/>
      <c r="G22" s="11"/>
      <c r="H22" s="12"/>
      <c r="I22" s="13"/>
      <c r="J22" s="14" t="str">
        <f>StaffPayroll[[#This Row],[Leave Blank]]&amp;" "&amp;StaffPayroll[[#This Row],[Employee, number or code]]</f>
        <v xml:space="preserve"> </v>
      </c>
      <c r="K22" s="14" t="str">
        <f>_xlfn.IFNA(VLOOKUP(StaffPayroll[[#This Row],[Position / Title]],[1]Lists!A:C,3,FALSE),"")</f>
        <v/>
      </c>
      <c r="L22" s="14">
        <f>StaffPayroll[[#This Row],[Payroll Period Ends Date (Minimum two months)]]-StaffPayroll[[#This Row],[Payroll Period Begins Date        (Must start after 6/1/2025)]]+1</f>
        <v>1</v>
      </c>
      <c r="M22" s="15">
        <f>IFERROR(IF(VLOOKUP(K22,'[1]Facility Info Input'!$B$25:$D$34,3,FALSE)="",1,VLOOKUP(K22,'[1]Facility Info Input'!$B$25:$D$34,3,FALSE)),0)</f>
        <v>0</v>
      </c>
      <c r="N22" s="16" t="str">
        <f>IF(StaffPayroll[[#This Row],[Employee, number or code]]="","",IF(StaffPayroll[[#This Row],[Position / Title]]="","",VLOOKUP(StaffPayroll[[#This Row],[Position / Title]],[1]Lists!A:C,2,FALSE)))</f>
        <v/>
      </c>
      <c r="O22" s="16">
        <f>IF(D22="",0,StaffPayroll[[#This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" s="17">
        <f>IF(StaffPayroll[[#This Row],[Hourly WSB  Wage Minimum]]="",0,StaffPayroll[[#This Row],[Annual NF Wage Costs after WSB Minimum]]-StaffPayroll[[#This Row],[Annual NF Wage Costs before WSB Minimum]])</f>
        <v>0</v>
      </c>
      <c r="R22" s="17">
        <f>IFERROR(IF(StaffPayroll[[#This Row],[Annual Cost of Wage Increase included in Rate Adjustment]]=0,0,Q22*'[1]Facility Info Input'!$F$10),0)</f>
        <v>0</v>
      </c>
      <c r="S22" s="18">
        <f>IFERROR(IF(StaffPayroll[[#This Row],[Annual Cost of Wage Increase included in Rate Adjustment]]=0,0,IF('[1]Facility Info Input'!$F$11&lt;=0,0,Q22*'[1]Facility Info Input'!$F$11)),0)</f>
        <v>0</v>
      </c>
      <c r="T22" s="18">
        <f>IFERROR(IF(StaffPayroll[[#This Row],[Annual Cost of Wage Increase included in Rate Adjustment]]=0,0,IF('[1]Facility Info Input'!$F$12&lt;=0,0,Q22*'[1]Facility Info Input'!$F$12)),0)</f>
        <v>0</v>
      </c>
      <c r="U22" s="18">
        <f t="shared" si="0"/>
        <v>0</v>
      </c>
      <c r="V22" s="19">
        <f t="shared" si="1"/>
        <v>0</v>
      </c>
    </row>
    <row r="23" spans="1:22" x14ac:dyDescent="0.25">
      <c r="A23" s="7"/>
      <c r="B23" s="8"/>
      <c r="C23" s="8"/>
      <c r="D23" s="9"/>
      <c r="E23" s="10"/>
      <c r="F23" s="10"/>
      <c r="G23" s="11"/>
      <c r="H23" s="12"/>
      <c r="I23" s="13"/>
      <c r="J23" s="14" t="str">
        <f>StaffPayroll[[#This Row],[Leave Blank]]&amp;" "&amp;StaffPayroll[[#This Row],[Employee, number or code]]</f>
        <v xml:space="preserve"> </v>
      </c>
      <c r="K23" s="14" t="str">
        <f>_xlfn.IFNA(VLOOKUP(StaffPayroll[[#This Row],[Position / Title]],[1]Lists!A:C,3,FALSE),"")</f>
        <v/>
      </c>
      <c r="L23" s="14">
        <f>StaffPayroll[[#This Row],[Payroll Period Ends Date (Minimum two months)]]-StaffPayroll[[#This Row],[Payroll Period Begins Date        (Must start after 6/1/2025)]]+1</f>
        <v>1</v>
      </c>
      <c r="M23" s="15">
        <f>IFERROR(IF(VLOOKUP(K23,'[1]Facility Info Input'!$B$25:$D$34,3,FALSE)="",1,VLOOKUP(K23,'[1]Facility Info Input'!$B$25:$D$34,3,FALSE)),0)</f>
        <v>0</v>
      </c>
      <c r="N23" s="16" t="str">
        <f>IF(StaffPayroll[[#This Row],[Employee, number or code]]="","",IF(StaffPayroll[[#This Row],[Position / Title]]="","",VLOOKUP(StaffPayroll[[#This Row],[Position / Title]],[1]Lists!A:C,2,FALSE)))</f>
        <v/>
      </c>
      <c r="O23" s="16">
        <f>IF(D23="",0,StaffPayroll[[#This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" s="17">
        <f>IF(StaffPayroll[[#This Row],[Hourly WSB  Wage Minimum]]="",0,StaffPayroll[[#This Row],[Annual NF Wage Costs after WSB Minimum]]-StaffPayroll[[#This Row],[Annual NF Wage Costs before WSB Minimum]])</f>
        <v>0</v>
      </c>
      <c r="R23" s="17">
        <f>IFERROR(IF(StaffPayroll[[#This Row],[Annual Cost of Wage Increase included in Rate Adjustment]]=0,0,Q23*'[1]Facility Info Input'!$F$10),0)</f>
        <v>0</v>
      </c>
      <c r="S23" s="18">
        <f>IFERROR(IF(StaffPayroll[[#This Row],[Annual Cost of Wage Increase included in Rate Adjustment]]=0,0,IF('[1]Facility Info Input'!$F$11&lt;=0,0,Q23*'[1]Facility Info Input'!$F$11)),0)</f>
        <v>0</v>
      </c>
      <c r="T23" s="18">
        <f>IFERROR(IF(StaffPayroll[[#This Row],[Annual Cost of Wage Increase included in Rate Adjustment]]=0,0,IF('[1]Facility Info Input'!$F$12&lt;=0,0,Q23*'[1]Facility Info Input'!$F$12)),0)</f>
        <v>0</v>
      </c>
      <c r="U23" s="18">
        <f t="shared" si="0"/>
        <v>0</v>
      </c>
      <c r="V23" s="19">
        <f t="shared" si="1"/>
        <v>0</v>
      </c>
    </row>
    <row r="24" spans="1:22" x14ac:dyDescent="0.25">
      <c r="A24" s="7"/>
      <c r="B24" s="8"/>
      <c r="C24" s="8"/>
      <c r="D24" s="9"/>
      <c r="E24" s="10"/>
      <c r="F24" s="10"/>
      <c r="G24" s="11"/>
      <c r="H24" s="12"/>
      <c r="I24" s="13"/>
      <c r="J24" s="14" t="str">
        <f>StaffPayroll[[#This Row],[Leave Blank]]&amp;" "&amp;StaffPayroll[[#This Row],[Employee, number or code]]</f>
        <v xml:space="preserve"> </v>
      </c>
      <c r="K24" s="14" t="str">
        <f>_xlfn.IFNA(VLOOKUP(StaffPayroll[[#This Row],[Position / Title]],[1]Lists!A:C,3,FALSE),"")</f>
        <v/>
      </c>
      <c r="L24" s="14">
        <f>StaffPayroll[[#This Row],[Payroll Period Ends Date (Minimum two months)]]-StaffPayroll[[#This Row],[Payroll Period Begins Date        (Must start after 6/1/2025)]]+1</f>
        <v>1</v>
      </c>
      <c r="M24" s="15">
        <f>IFERROR(IF(VLOOKUP(K24,'[1]Facility Info Input'!$B$25:$D$34,3,FALSE)="",1,VLOOKUP(K24,'[1]Facility Info Input'!$B$25:$D$34,3,FALSE)),0)</f>
        <v>0</v>
      </c>
      <c r="N24" s="16" t="str">
        <f>IF(StaffPayroll[[#This Row],[Employee, number or code]]="","",IF(StaffPayroll[[#This Row],[Position / Title]]="","",VLOOKUP(StaffPayroll[[#This Row],[Position / Title]],[1]Lists!A:C,2,FALSE)))</f>
        <v/>
      </c>
      <c r="O24" s="16">
        <f>IF(D24="",0,StaffPayroll[[#This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" s="17">
        <f>IF(StaffPayroll[[#This Row],[Hourly WSB  Wage Minimum]]="",0,StaffPayroll[[#This Row],[Annual NF Wage Costs after WSB Minimum]]-StaffPayroll[[#This Row],[Annual NF Wage Costs before WSB Minimum]])</f>
        <v>0</v>
      </c>
      <c r="R24" s="17">
        <f>IFERROR(IF(StaffPayroll[[#This Row],[Annual Cost of Wage Increase included in Rate Adjustment]]=0,0,Q24*'[1]Facility Info Input'!$F$10),0)</f>
        <v>0</v>
      </c>
      <c r="S24" s="18">
        <f>IFERROR(IF(StaffPayroll[[#This Row],[Annual Cost of Wage Increase included in Rate Adjustment]]=0,0,IF('[1]Facility Info Input'!$F$11&lt;=0,0,Q24*'[1]Facility Info Input'!$F$11)),0)</f>
        <v>0</v>
      </c>
      <c r="T24" s="18">
        <f>IFERROR(IF(StaffPayroll[[#This Row],[Annual Cost of Wage Increase included in Rate Adjustment]]=0,0,IF('[1]Facility Info Input'!$F$12&lt;=0,0,Q24*'[1]Facility Info Input'!$F$12)),0)</f>
        <v>0</v>
      </c>
      <c r="U24" s="18">
        <f t="shared" si="0"/>
        <v>0</v>
      </c>
      <c r="V24" s="19">
        <f t="shared" si="1"/>
        <v>0</v>
      </c>
    </row>
    <row r="25" spans="1:22" x14ac:dyDescent="0.25">
      <c r="A25" s="7"/>
      <c r="B25" s="8"/>
      <c r="C25" s="8"/>
      <c r="D25" s="9"/>
      <c r="E25" s="10"/>
      <c r="F25" s="10"/>
      <c r="G25" s="11"/>
      <c r="H25" s="12"/>
      <c r="I25" s="13"/>
      <c r="J25" s="14" t="str">
        <f>StaffPayroll[[#This Row],[Leave Blank]]&amp;" "&amp;StaffPayroll[[#This Row],[Employee, number or code]]</f>
        <v xml:space="preserve"> </v>
      </c>
      <c r="K25" s="14" t="str">
        <f>_xlfn.IFNA(VLOOKUP(StaffPayroll[[#This Row],[Position / Title]],[1]Lists!A:C,3,FALSE),"")</f>
        <v/>
      </c>
      <c r="L25" s="14">
        <f>StaffPayroll[[#This Row],[Payroll Period Ends Date (Minimum two months)]]-StaffPayroll[[#This Row],[Payroll Period Begins Date        (Must start after 6/1/2025)]]+1</f>
        <v>1</v>
      </c>
      <c r="M25" s="15">
        <f>IFERROR(IF(VLOOKUP(K25,'[1]Facility Info Input'!$B$25:$D$34,3,FALSE)="",1,VLOOKUP(K25,'[1]Facility Info Input'!$B$25:$D$34,3,FALSE)),0)</f>
        <v>0</v>
      </c>
      <c r="N25" s="16" t="str">
        <f>IF(StaffPayroll[[#This Row],[Employee, number or code]]="","",IF(StaffPayroll[[#This Row],[Position / Title]]="","",VLOOKUP(StaffPayroll[[#This Row],[Position / Title]],[1]Lists!A:C,2,FALSE)))</f>
        <v/>
      </c>
      <c r="O25" s="16">
        <f>IF(D25="",0,StaffPayroll[[#This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" s="17">
        <f>IF(StaffPayroll[[#This Row],[Hourly WSB  Wage Minimum]]="",0,StaffPayroll[[#This Row],[Annual NF Wage Costs after WSB Minimum]]-StaffPayroll[[#This Row],[Annual NF Wage Costs before WSB Minimum]])</f>
        <v>0</v>
      </c>
      <c r="R25" s="17">
        <f>IFERROR(IF(StaffPayroll[[#This Row],[Annual Cost of Wage Increase included in Rate Adjustment]]=0,0,Q25*'[1]Facility Info Input'!$F$10),0)</f>
        <v>0</v>
      </c>
      <c r="S25" s="18">
        <f>IFERROR(IF(StaffPayroll[[#This Row],[Annual Cost of Wage Increase included in Rate Adjustment]]=0,0,IF('[1]Facility Info Input'!$F$11&lt;=0,0,Q25*'[1]Facility Info Input'!$F$11)),0)</f>
        <v>0</v>
      </c>
      <c r="T25" s="18">
        <f>IFERROR(IF(StaffPayroll[[#This Row],[Annual Cost of Wage Increase included in Rate Adjustment]]=0,0,IF('[1]Facility Info Input'!$F$12&lt;=0,0,Q25*'[1]Facility Info Input'!$F$12)),0)</f>
        <v>0</v>
      </c>
      <c r="U25" s="18">
        <f t="shared" si="0"/>
        <v>0</v>
      </c>
      <c r="V25" s="19">
        <f t="shared" si="1"/>
        <v>0</v>
      </c>
    </row>
    <row r="26" spans="1:22" x14ac:dyDescent="0.25">
      <c r="A26" s="7"/>
      <c r="B26" s="8"/>
      <c r="C26" s="8"/>
      <c r="D26" s="9"/>
      <c r="E26" s="10"/>
      <c r="F26" s="10"/>
      <c r="G26" s="11"/>
      <c r="H26" s="12"/>
      <c r="I26" s="13"/>
      <c r="J26" s="14" t="str">
        <f>StaffPayroll[[#This Row],[Leave Blank]]&amp;" "&amp;StaffPayroll[[#This Row],[Employee, number or code]]</f>
        <v xml:space="preserve"> </v>
      </c>
      <c r="K26" s="14" t="str">
        <f>_xlfn.IFNA(VLOOKUP(StaffPayroll[[#This Row],[Position / Title]],[1]Lists!A:C,3,FALSE),"")</f>
        <v/>
      </c>
      <c r="L26" s="14">
        <f>StaffPayroll[[#This Row],[Payroll Period Ends Date (Minimum two months)]]-StaffPayroll[[#This Row],[Payroll Period Begins Date        (Must start after 6/1/2025)]]+1</f>
        <v>1</v>
      </c>
      <c r="M26" s="15">
        <f>IFERROR(IF(VLOOKUP(K26,'[1]Facility Info Input'!$B$25:$D$34,3,FALSE)="",1,VLOOKUP(K26,'[1]Facility Info Input'!$B$25:$D$34,3,FALSE)),0)</f>
        <v>0</v>
      </c>
      <c r="N26" s="16" t="str">
        <f>IF(StaffPayroll[[#This Row],[Employee, number or code]]="","",IF(StaffPayroll[[#This Row],[Position / Title]]="","",VLOOKUP(StaffPayroll[[#This Row],[Position / Title]],[1]Lists!A:C,2,FALSE)))</f>
        <v/>
      </c>
      <c r="O26" s="16">
        <f>IF(D26="",0,StaffPayroll[[#This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" s="17">
        <f>IF(StaffPayroll[[#This Row],[Hourly WSB  Wage Minimum]]="",0,StaffPayroll[[#This Row],[Annual NF Wage Costs after WSB Minimum]]-StaffPayroll[[#This Row],[Annual NF Wage Costs before WSB Minimum]])</f>
        <v>0</v>
      </c>
      <c r="R26" s="17">
        <f>IFERROR(IF(StaffPayroll[[#This Row],[Annual Cost of Wage Increase included in Rate Adjustment]]=0,0,Q26*'[1]Facility Info Input'!$F$10),0)</f>
        <v>0</v>
      </c>
      <c r="S26" s="18">
        <f>IFERROR(IF(StaffPayroll[[#This Row],[Annual Cost of Wage Increase included in Rate Adjustment]]=0,0,IF('[1]Facility Info Input'!$F$11&lt;=0,0,Q26*'[1]Facility Info Input'!$F$11)),0)</f>
        <v>0</v>
      </c>
      <c r="T26" s="18">
        <f>IFERROR(IF(StaffPayroll[[#This Row],[Annual Cost of Wage Increase included in Rate Adjustment]]=0,0,IF('[1]Facility Info Input'!$F$12&lt;=0,0,Q26*'[1]Facility Info Input'!$F$12)),0)</f>
        <v>0</v>
      </c>
      <c r="U26" s="18">
        <f t="shared" si="0"/>
        <v>0</v>
      </c>
      <c r="V26" s="19">
        <f t="shared" si="1"/>
        <v>0</v>
      </c>
    </row>
    <row r="27" spans="1:22" x14ac:dyDescent="0.25">
      <c r="A27" s="7"/>
      <c r="B27" s="8"/>
      <c r="C27" s="8"/>
      <c r="D27" s="9"/>
      <c r="E27" s="10"/>
      <c r="F27" s="10"/>
      <c r="G27" s="11"/>
      <c r="H27" s="12"/>
      <c r="I27" s="13"/>
      <c r="J27" s="14" t="str">
        <f>StaffPayroll[[#This Row],[Leave Blank]]&amp;" "&amp;StaffPayroll[[#This Row],[Employee, number or code]]</f>
        <v xml:space="preserve"> </v>
      </c>
      <c r="K27" s="14" t="str">
        <f>_xlfn.IFNA(VLOOKUP(StaffPayroll[[#This Row],[Position / Title]],[1]Lists!A:C,3,FALSE),"")</f>
        <v/>
      </c>
      <c r="L27" s="14">
        <f>StaffPayroll[[#This Row],[Payroll Period Ends Date (Minimum two months)]]-StaffPayroll[[#This Row],[Payroll Period Begins Date        (Must start after 6/1/2025)]]+1</f>
        <v>1</v>
      </c>
      <c r="M27" s="15">
        <f>IFERROR(IF(VLOOKUP(K27,'[1]Facility Info Input'!$B$25:$D$34,3,FALSE)="",1,VLOOKUP(K27,'[1]Facility Info Input'!$B$25:$D$34,3,FALSE)),0)</f>
        <v>0</v>
      </c>
      <c r="N27" s="16" t="str">
        <f>IF(StaffPayroll[[#This Row],[Employee, number or code]]="","",IF(StaffPayroll[[#This Row],[Position / Title]]="","",VLOOKUP(StaffPayroll[[#This Row],[Position / Title]],[1]Lists!A:C,2,FALSE)))</f>
        <v/>
      </c>
      <c r="O27" s="16">
        <f>IF(D27="",0,StaffPayroll[[#This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" s="17">
        <f>IF(StaffPayroll[[#This Row],[Hourly WSB  Wage Minimum]]="",0,StaffPayroll[[#This Row],[Annual NF Wage Costs after WSB Minimum]]-StaffPayroll[[#This Row],[Annual NF Wage Costs before WSB Minimum]])</f>
        <v>0</v>
      </c>
      <c r="R27" s="17">
        <f>IFERROR(IF(StaffPayroll[[#This Row],[Annual Cost of Wage Increase included in Rate Adjustment]]=0,0,Q27*'[1]Facility Info Input'!$F$10),0)</f>
        <v>0</v>
      </c>
      <c r="S27" s="18">
        <f>IFERROR(IF(StaffPayroll[[#This Row],[Annual Cost of Wage Increase included in Rate Adjustment]]=0,0,IF('[1]Facility Info Input'!$F$11&lt;=0,0,Q27*'[1]Facility Info Input'!$F$11)),0)</f>
        <v>0</v>
      </c>
      <c r="T27" s="18">
        <f>IFERROR(IF(StaffPayroll[[#This Row],[Annual Cost of Wage Increase included in Rate Adjustment]]=0,0,IF('[1]Facility Info Input'!$F$12&lt;=0,0,Q27*'[1]Facility Info Input'!$F$12)),0)</f>
        <v>0</v>
      </c>
      <c r="U27" s="18">
        <f t="shared" si="0"/>
        <v>0</v>
      </c>
      <c r="V27" s="19">
        <f t="shared" si="1"/>
        <v>0</v>
      </c>
    </row>
    <row r="28" spans="1:22" x14ac:dyDescent="0.25">
      <c r="A28" s="7"/>
      <c r="B28" s="8"/>
      <c r="C28" s="8"/>
      <c r="D28" s="9"/>
      <c r="E28" s="10"/>
      <c r="F28" s="10"/>
      <c r="G28" s="11"/>
      <c r="H28" s="12"/>
      <c r="I28" s="13"/>
      <c r="J28" s="14" t="str">
        <f>StaffPayroll[[#This Row],[Leave Blank]]&amp;" "&amp;StaffPayroll[[#This Row],[Employee, number or code]]</f>
        <v xml:space="preserve"> </v>
      </c>
      <c r="K28" s="14" t="str">
        <f>_xlfn.IFNA(VLOOKUP(StaffPayroll[[#This Row],[Position / Title]],[1]Lists!A:C,3,FALSE),"")</f>
        <v/>
      </c>
      <c r="L28" s="14">
        <f>StaffPayroll[[#This Row],[Payroll Period Ends Date (Minimum two months)]]-StaffPayroll[[#This Row],[Payroll Period Begins Date        (Must start after 6/1/2025)]]+1</f>
        <v>1</v>
      </c>
      <c r="M28" s="15">
        <f>IFERROR(IF(VLOOKUP(K28,'[1]Facility Info Input'!$B$25:$D$34,3,FALSE)="",1,VLOOKUP(K28,'[1]Facility Info Input'!$B$25:$D$34,3,FALSE)),0)</f>
        <v>0</v>
      </c>
      <c r="N28" s="16" t="str">
        <f>IF(StaffPayroll[[#This Row],[Employee, number or code]]="","",IF(StaffPayroll[[#This Row],[Position / Title]]="","",VLOOKUP(StaffPayroll[[#This Row],[Position / Title]],[1]Lists!A:C,2,FALSE)))</f>
        <v/>
      </c>
      <c r="O28" s="16">
        <f>IF(D28="",0,StaffPayroll[[#This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" s="17">
        <f>IF(StaffPayroll[[#This Row],[Hourly WSB  Wage Minimum]]="",0,StaffPayroll[[#This Row],[Annual NF Wage Costs after WSB Minimum]]-StaffPayroll[[#This Row],[Annual NF Wage Costs before WSB Minimum]])</f>
        <v>0</v>
      </c>
      <c r="R28" s="17">
        <f>IFERROR(IF(StaffPayroll[[#This Row],[Annual Cost of Wage Increase included in Rate Adjustment]]=0,0,Q28*'[1]Facility Info Input'!$F$10),0)</f>
        <v>0</v>
      </c>
      <c r="S28" s="18">
        <f>IFERROR(IF(StaffPayroll[[#This Row],[Annual Cost of Wage Increase included in Rate Adjustment]]=0,0,IF('[1]Facility Info Input'!$F$11&lt;=0,0,Q28*'[1]Facility Info Input'!$F$11)),0)</f>
        <v>0</v>
      </c>
      <c r="T28" s="18">
        <f>IFERROR(IF(StaffPayroll[[#This Row],[Annual Cost of Wage Increase included in Rate Adjustment]]=0,0,IF('[1]Facility Info Input'!$F$12&lt;=0,0,Q28*'[1]Facility Info Input'!$F$12)),0)</f>
        <v>0</v>
      </c>
      <c r="U28" s="18">
        <f t="shared" si="0"/>
        <v>0</v>
      </c>
      <c r="V28" s="19">
        <f t="shared" si="1"/>
        <v>0</v>
      </c>
    </row>
    <row r="29" spans="1:22" x14ac:dyDescent="0.25">
      <c r="A29" s="7"/>
      <c r="B29" s="8"/>
      <c r="C29" s="8"/>
      <c r="D29" s="9"/>
      <c r="E29" s="10"/>
      <c r="F29" s="10"/>
      <c r="G29" s="11"/>
      <c r="H29" s="12"/>
      <c r="I29" s="13"/>
      <c r="J29" s="14" t="str">
        <f>StaffPayroll[[#This Row],[Leave Blank]]&amp;" "&amp;StaffPayroll[[#This Row],[Employee, number or code]]</f>
        <v xml:space="preserve"> </v>
      </c>
      <c r="K29" s="14" t="str">
        <f>_xlfn.IFNA(VLOOKUP(StaffPayroll[[#This Row],[Position / Title]],[1]Lists!A:C,3,FALSE),"")</f>
        <v/>
      </c>
      <c r="L29" s="14">
        <f>StaffPayroll[[#This Row],[Payroll Period Ends Date (Minimum two months)]]-StaffPayroll[[#This Row],[Payroll Period Begins Date        (Must start after 6/1/2025)]]+1</f>
        <v>1</v>
      </c>
      <c r="M29" s="15">
        <f>IFERROR(IF(VLOOKUP(K29,'[1]Facility Info Input'!$B$25:$D$34,3,FALSE)="",1,VLOOKUP(K29,'[1]Facility Info Input'!$B$25:$D$34,3,FALSE)),0)</f>
        <v>0</v>
      </c>
      <c r="N29" s="16" t="str">
        <f>IF(StaffPayroll[[#This Row],[Employee, number or code]]="","",IF(StaffPayroll[[#This Row],[Position / Title]]="","",VLOOKUP(StaffPayroll[[#This Row],[Position / Title]],[1]Lists!A:C,2,FALSE)))</f>
        <v/>
      </c>
      <c r="O29" s="16">
        <f>IF(D29="",0,StaffPayroll[[#This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" s="17">
        <f>IF(StaffPayroll[[#This Row],[Hourly WSB  Wage Minimum]]="",0,StaffPayroll[[#This Row],[Annual NF Wage Costs after WSB Minimum]]-StaffPayroll[[#This Row],[Annual NF Wage Costs before WSB Minimum]])</f>
        <v>0</v>
      </c>
      <c r="R29" s="17">
        <f>IFERROR(IF(StaffPayroll[[#This Row],[Annual Cost of Wage Increase included in Rate Adjustment]]=0,0,Q29*'[1]Facility Info Input'!$F$10),0)</f>
        <v>0</v>
      </c>
      <c r="S29" s="18">
        <f>IFERROR(IF(StaffPayroll[[#This Row],[Annual Cost of Wage Increase included in Rate Adjustment]]=0,0,IF('[1]Facility Info Input'!$F$11&lt;=0,0,Q29*'[1]Facility Info Input'!$F$11)),0)</f>
        <v>0</v>
      </c>
      <c r="T29" s="18">
        <f>IFERROR(IF(StaffPayroll[[#This Row],[Annual Cost of Wage Increase included in Rate Adjustment]]=0,0,IF('[1]Facility Info Input'!$F$12&lt;=0,0,Q29*'[1]Facility Info Input'!$F$12)),0)</f>
        <v>0</v>
      </c>
      <c r="U29" s="18">
        <f t="shared" si="0"/>
        <v>0</v>
      </c>
      <c r="V29" s="19">
        <f t="shared" si="1"/>
        <v>0</v>
      </c>
    </row>
    <row r="30" spans="1:22" x14ac:dyDescent="0.25">
      <c r="A30" s="7"/>
      <c r="B30" s="8"/>
      <c r="C30" s="8"/>
      <c r="D30" s="9"/>
      <c r="E30" s="10"/>
      <c r="F30" s="10"/>
      <c r="G30" s="11"/>
      <c r="H30" s="12"/>
      <c r="I30" s="13"/>
      <c r="J30" s="14" t="str">
        <f>StaffPayroll[[#This Row],[Leave Blank]]&amp;" "&amp;StaffPayroll[[#This Row],[Employee, number or code]]</f>
        <v xml:space="preserve"> </v>
      </c>
      <c r="K30" s="14" t="str">
        <f>_xlfn.IFNA(VLOOKUP(StaffPayroll[[#This Row],[Position / Title]],[1]Lists!A:C,3,FALSE),"")</f>
        <v/>
      </c>
      <c r="L30" s="14">
        <f>StaffPayroll[[#This Row],[Payroll Period Ends Date (Minimum two months)]]-StaffPayroll[[#This Row],[Payroll Period Begins Date        (Must start after 6/1/2025)]]+1</f>
        <v>1</v>
      </c>
      <c r="M30" s="15">
        <f>IFERROR(IF(VLOOKUP(K30,'[1]Facility Info Input'!$B$25:$D$34,3,FALSE)="",1,VLOOKUP(K30,'[1]Facility Info Input'!$B$25:$D$34,3,FALSE)),0)</f>
        <v>0</v>
      </c>
      <c r="N30" s="16" t="str">
        <f>IF(StaffPayroll[[#This Row],[Employee, number or code]]="","",IF(StaffPayroll[[#This Row],[Position / Title]]="","",VLOOKUP(StaffPayroll[[#This Row],[Position / Title]],[1]Lists!A:C,2,FALSE)))</f>
        <v/>
      </c>
      <c r="O30" s="16">
        <f>IF(D30="",0,StaffPayroll[[#This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" s="17">
        <f>IF(StaffPayroll[[#This Row],[Hourly WSB  Wage Minimum]]="",0,StaffPayroll[[#This Row],[Annual NF Wage Costs after WSB Minimum]]-StaffPayroll[[#This Row],[Annual NF Wage Costs before WSB Minimum]])</f>
        <v>0</v>
      </c>
      <c r="R30" s="17">
        <f>IFERROR(IF(StaffPayroll[[#This Row],[Annual Cost of Wage Increase included in Rate Adjustment]]=0,0,Q30*'[1]Facility Info Input'!$F$10),0)</f>
        <v>0</v>
      </c>
      <c r="S30" s="18">
        <f>IFERROR(IF(StaffPayroll[[#This Row],[Annual Cost of Wage Increase included in Rate Adjustment]]=0,0,IF('[1]Facility Info Input'!$F$11&lt;=0,0,Q30*'[1]Facility Info Input'!$F$11)),0)</f>
        <v>0</v>
      </c>
      <c r="T30" s="18">
        <f>IFERROR(IF(StaffPayroll[[#This Row],[Annual Cost of Wage Increase included in Rate Adjustment]]=0,0,IF('[1]Facility Info Input'!$F$12&lt;=0,0,Q30*'[1]Facility Info Input'!$F$12)),0)</f>
        <v>0</v>
      </c>
      <c r="U30" s="18">
        <f t="shared" si="0"/>
        <v>0</v>
      </c>
      <c r="V30" s="19">
        <f t="shared" si="1"/>
        <v>0</v>
      </c>
    </row>
    <row r="31" spans="1:22" x14ac:dyDescent="0.25">
      <c r="A31" s="7"/>
      <c r="B31" s="8"/>
      <c r="C31" s="8"/>
      <c r="D31" s="9"/>
      <c r="E31" s="10"/>
      <c r="F31" s="10"/>
      <c r="G31" s="11"/>
      <c r="H31" s="12"/>
      <c r="I31" s="13"/>
      <c r="J31" s="14" t="str">
        <f>StaffPayroll[[#This Row],[Leave Blank]]&amp;" "&amp;StaffPayroll[[#This Row],[Employee, number or code]]</f>
        <v xml:space="preserve"> </v>
      </c>
      <c r="K31" s="14" t="str">
        <f>_xlfn.IFNA(VLOOKUP(StaffPayroll[[#This Row],[Position / Title]],[1]Lists!A:C,3,FALSE),"")</f>
        <v/>
      </c>
      <c r="L31" s="14">
        <f>StaffPayroll[[#This Row],[Payroll Period Ends Date (Minimum two months)]]-StaffPayroll[[#This Row],[Payroll Period Begins Date        (Must start after 6/1/2025)]]+1</f>
        <v>1</v>
      </c>
      <c r="M31" s="15">
        <f>IFERROR(IF(VLOOKUP(K31,'[1]Facility Info Input'!$B$25:$D$34,3,FALSE)="",1,VLOOKUP(K31,'[1]Facility Info Input'!$B$25:$D$34,3,FALSE)),0)</f>
        <v>0</v>
      </c>
      <c r="N31" s="16" t="str">
        <f>IF(StaffPayroll[[#This Row],[Employee, number or code]]="","",IF(StaffPayroll[[#This Row],[Position / Title]]="","",VLOOKUP(StaffPayroll[[#This Row],[Position / Title]],[1]Lists!A:C,2,FALSE)))</f>
        <v/>
      </c>
      <c r="O31" s="16">
        <f>IF(D31="",0,StaffPayroll[[#This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" s="17">
        <f>IF(StaffPayroll[[#This Row],[Hourly WSB  Wage Minimum]]="",0,StaffPayroll[[#This Row],[Annual NF Wage Costs after WSB Minimum]]-StaffPayroll[[#This Row],[Annual NF Wage Costs before WSB Minimum]])</f>
        <v>0</v>
      </c>
      <c r="R31" s="17">
        <f>IFERROR(IF(StaffPayroll[[#This Row],[Annual Cost of Wage Increase included in Rate Adjustment]]=0,0,Q31*'[1]Facility Info Input'!$F$10),0)</f>
        <v>0</v>
      </c>
      <c r="S31" s="18">
        <f>IFERROR(IF(StaffPayroll[[#This Row],[Annual Cost of Wage Increase included in Rate Adjustment]]=0,0,IF('[1]Facility Info Input'!$F$11&lt;=0,0,Q31*'[1]Facility Info Input'!$F$11)),0)</f>
        <v>0</v>
      </c>
      <c r="T31" s="18">
        <f>IFERROR(IF(StaffPayroll[[#This Row],[Annual Cost of Wage Increase included in Rate Adjustment]]=0,0,IF('[1]Facility Info Input'!$F$12&lt;=0,0,Q31*'[1]Facility Info Input'!$F$12)),0)</f>
        <v>0</v>
      </c>
      <c r="U31" s="18">
        <f t="shared" si="0"/>
        <v>0</v>
      </c>
      <c r="V31" s="19">
        <f t="shared" si="1"/>
        <v>0</v>
      </c>
    </row>
    <row r="32" spans="1:22" x14ac:dyDescent="0.25">
      <c r="A32" s="7"/>
      <c r="B32" s="8"/>
      <c r="C32" s="8"/>
      <c r="D32" s="9"/>
      <c r="E32" s="10"/>
      <c r="F32" s="10"/>
      <c r="G32" s="11"/>
      <c r="H32" s="12"/>
      <c r="I32" s="13"/>
      <c r="J32" s="14" t="str">
        <f>StaffPayroll[[#This Row],[Leave Blank]]&amp;" "&amp;StaffPayroll[[#This Row],[Employee, number or code]]</f>
        <v xml:space="preserve"> </v>
      </c>
      <c r="K32" s="14" t="str">
        <f>_xlfn.IFNA(VLOOKUP(StaffPayroll[[#This Row],[Position / Title]],[1]Lists!A:C,3,FALSE),"")</f>
        <v/>
      </c>
      <c r="L32" s="14">
        <f>StaffPayroll[[#This Row],[Payroll Period Ends Date (Minimum two months)]]-StaffPayroll[[#This Row],[Payroll Period Begins Date        (Must start after 6/1/2025)]]+1</f>
        <v>1</v>
      </c>
      <c r="M32" s="15">
        <f>IFERROR(IF(VLOOKUP(K32,'[1]Facility Info Input'!$B$25:$D$34,3,FALSE)="",1,VLOOKUP(K32,'[1]Facility Info Input'!$B$25:$D$34,3,FALSE)),0)</f>
        <v>0</v>
      </c>
      <c r="N32" s="16" t="str">
        <f>IF(StaffPayroll[[#This Row],[Employee, number or code]]="","",IF(StaffPayroll[[#This Row],[Position / Title]]="","",VLOOKUP(StaffPayroll[[#This Row],[Position / Title]],[1]Lists!A:C,2,FALSE)))</f>
        <v/>
      </c>
      <c r="O32" s="16">
        <f>IF(D32="",0,StaffPayroll[[#This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" s="17">
        <f>IF(StaffPayroll[[#This Row],[Hourly WSB  Wage Minimum]]="",0,StaffPayroll[[#This Row],[Annual NF Wage Costs after WSB Minimum]]-StaffPayroll[[#This Row],[Annual NF Wage Costs before WSB Minimum]])</f>
        <v>0</v>
      </c>
      <c r="R32" s="17">
        <f>IFERROR(IF(StaffPayroll[[#This Row],[Annual Cost of Wage Increase included in Rate Adjustment]]=0,0,Q32*'[1]Facility Info Input'!$F$10),0)</f>
        <v>0</v>
      </c>
      <c r="S32" s="18">
        <f>IFERROR(IF(StaffPayroll[[#This Row],[Annual Cost of Wage Increase included in Rate Adjustment]]=0,0,IF('[1]Facility Info Input'!$F$11&lt;=0,0,Q32*'[1]Facility Info Input'!$F$11)),0)</f>
        <v>0</v>
      </c>
      <c r="T32" s="18">
        <f>IFERROR(IF(StaffPayroll[[#This Row],[Annual Cost of Wage Increase included in Rate Adjustment]]=0,0,IF('[1]Facility Info Input'!$F$12&lt;=0,0,Q32*'[1]Facility Info Input'!$F$12)),0)</f>
        <v>0</v>
      </c>
      <c r="U32" s="18">
        <f t="shared" si="0"/>
        <v>0</v>
      </c>
      <c r="V32" s="19">
        <f t="shared" si="1"/>
        <v>0</v>
      </c>
    </row>
    <row r="33" spans="1:22" x14ac:dyDescent="0.25">
      <c r="A33" s="7"/>
      <c r="B33" s="8"/>
      <c r="C33" s="8"/>
      <c r="D33" s="9"/>
      <c r="E33" s="10"/>
      <c r="F33" s="10"/>
      <c r="G33" s="11"/>
      <c r="H33" s="12"/>
      <c r="I33" s="13"/>
      <c r="J33" s="14" t="str">
        <f>StaffPayroll[[#This Row],[Leave Blank]]&amp;" "&amp;StaffPayroll[[#This Row],[Employee, number or code]]</f>
        <v xml:space="preserve"> </v>
      </c>
      <c r="K33" s="14" t="str">
        <f>_xlfn.IFNA(VLOOKUP(StaffPayroll[[#This Row],[Position / Title]],[1]Lists!A:C,3,FALSE),"")</f>
        <v/>
      </c>
      <c r="L33" s="14">
        <f>StaffPayroll[[#This Row],[Payroll Period Ends Date (Minimum two months)]]-StaffPayroll[[#This Row],[Payroll Period Begins Date        (Must start after 6/1/2025)]]+1</f>
        <v>1</v>
      </c>
      <c r="M33" s="15">
        <f>IFERROR(IF(VLOOKUP(K33,'[1]Facility Info Input'!$B$25:$D$34,3,FALSE)="",1,VLOOKUP(K33,'[1]Facility Info Input'!$B$25:$D$34,3,FALSE)),0)</f>
        <v>0</v>
      </c>
      <c r="N33" s="16" t="str">
        <f>IF(StaffPayroll[[#This Row],[Employee, number or code]]="","",IF(StaffPayroll[[#This Row],[Position / Title]]="","",VLOOKUP(StaffPayroll[[#This Row],[Position / Title]],[1]Lists!A:C,2,FALSE)))</f>
        <v/>
      </c>
      <c r="O33" s="16">
        <f>IF(D33="",0,StaffPayroll[[#This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" s="17">
        <f>IF(StaffPayroll[[#This Row],[Hourly WSB  Wage Minimum]]="",0,StaffPayroll[[#This Row],[Annual NF Wage Costs after WSB Minimum]]-StaffPayroll[[#This Row],[Annual NF Wage Costs before WSB Minimum]])</f>
        <v>0</v>
      </c>
      <c r="R33" s="17">
        <f>IFERROR(IF(StaffPayroll[[#This Row],[Annual Cost of Wage Increase included in Rate Adjustment]]=0,0,Q33*'[1]Facility Info Input'!$F$10),0)</f>
        <v>0</v>
      </c>
      <c r="S33" s="18">
        <f>IFERROR(IF(StaffPayroll[[#This Row],[Annual Cost of Wage Increase included in Rate Adjustment]]=0,0,IF('[1]Facility Info Input'!$F$11&lt;=0,0,Q33*'[1]Facility Info Input'!$F$11)),0)</f>
        <v>0</v>
      </c>
      <c r="T33" s="18">
        <f>IFERROR(IF(StaffPayroll[[#This Row],[Annual Cost of Wage Increase included in Rate Adjustment]]=0,0,IF('[1]Facility Info Input'!$F$12&lt;=0,0,Q33*'[1]Facility Info Input'!$F$12)),0)</f>
        <v>0</v>
      </c>
      <c r="U33" s="18">
        <f t="shared" si="0"/>
        <v>0</v>
      </c>
      <c r="V33" s="19">
        <f t="shared" si="1"/>
        <v>0</v>
      </c>
    </row>
    <row r="34" spans="1:22" x14ac:dyDescent="0.25">
      <c r="A34" s="7"/>
      <c r="B34" s="8"/>
      <c r="C34" s="8"/>
      <c r="D34" s="9"/>
      <c r="E34" s="10"/>
      <c r="F34" s="10"/>
      <c r="G34" s="11"/>
      <c r="H34" s="12"/>
      <c r="I34" s="13"/>
      <c r="J34" s="14" t="str">
        <f>StaffPayroll[[#This Row],[Leave Blank]]&amp;" "&amp;StaffPayroll[[#This Row],[Employee, number or code]]</f>
        <v xml:space="preserve"> </v>
      </c>
      <c r="K34" s="14" t="str">
        <f>_xlfn.IFNA(VLOOKUP(StaffPayroll[[#This Row],[Position / Title]],[1]Lists!A:C,3,FALSE),"")</f>
        <v/>
      </c>
      <c r="L34" s="14">
        <f>StaffPayroll[[#This Row],[Payroll Period Ends Date (Minimum two months)]]-StaffPayroll[[#This Row],[Payroll Period Begins Date        (Must start after 6/1/2025)]]+1</f>
        <v>1</v>
      </c>
      <c r="M34" s="15">
        <f>IFERROR(IF(VLOOKUP(K34,'[1]Facility Info Input'!$B$25:$D$34,3,FALSE)="",1,VLOOKUP(K34,'[1]Facility Info Input'!$B$25:$D$34,3,FALSE)),0)</f>
        <v>0</v>
      </c>
      <c r="N34" s="16" t="str">
        <f>IF(StaffPayroll[[#This Row],[Employee, number or code]]="","",IF(StaffPayroll[[#This Row],[Position / Title]]="","",VLOOKUP(StaffPayroll[[#This Row],[Position / Title]],[1]Lists!A:C,2,FALSE)))</f>
        <v/>
      </c>
      <c r="O34" s="16">
        <f>IF(D34="",0,StaffPayroll[[#This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" s="17">
        <f>IF(StaffPayroll[[#This Row],[Hourly WSB  Wage Minimum]]="",0,StaffPayroll[[#This Row],[Annual NF Wage Costs after WSB Minimum]]-StaffPayroll[[#This Row],[Annual NF Wage Costs before WSB Minimum]])</f>
        <v>0</v>
      </c>
      <c r="R34" s="17">
        <f>IFERROR(IF(StaffPayroll[[#This Row],[Annual Cost of Wage Increase included in Rate Adjustment]]=0,0,Q34*'[1]Facility Info Input'!$F$10),0)</f>
        <v>0</v>
      </c>
      <c r="S34" s="18">
        <f>IFERROR(IF(StaffPayroll[[#This Row],[Annual Cost of Wage Increase included in Rate Adjustment]]=0,0,IF('[1]Facility Info Input'!$F$11&lt;=0,0,Q34*'[1]Facility Info Input'!$F$11)),0)</f>
        <v>0</v>
      </c>
      <c r="T34" s="18">
        <f>IFERROR(IF(StaffPayroll[[#This Row],[Annual Cost of Wage Increase included in Rate Adjustment]]=0,0,IF('[1]Facility Info Input'!$F$12&lt;=0,0,Q34*'[1]Facility Info Input'!$F$12)),0)</f>
        <v>0</v>
      </c>
      <c r="U34" s="18">
        <f t="shared" si="0"/>
        <v>0</v>
      </c>
      <c r="V34" s="19">
        <f t="shared" si="1"/>
        <v>0</v>
      </c>
    </row>
    <row r="35" spans="1:22" x14ac:dyDescent="0.25">
      <c r="A35" s="7"/>
      <c r="B35" s="8"/>
      <c r="C35" s="8"/>
      <c r="D35" s="9"/>
      <c r="E35" s="10"/>
      <c r="F35" s="10"/>
      <c r="G35" s="11"/>
      <c r="H35" s="12"/>
      <c r="I35" s="13"/>
      <c r="J35" s="14" t="str">
        <f>StaffPayroll[[#This Row],[Leave Blank]]&amp;" "&amp;StaffPayroll[[#This Row],[Employee, number or code]]</f>
        <v xml:space="preserve"> </v>
      </c>
      <c r="K35" s="14" t="str">
        <f>_xlfn.IFNA(VLOOKUP(StaffPayroll[[#This Row],[Position / Title]],[1]Lists!A:C,3,FALSE),"")</f>
        <v/>
      </c>
      <c r="L35" s="14">
        <f>StaffPayroll[[#This Row],[Payroll Period Ends Date (Minimum two months)]]-StaffPayroll[[#This Row],[Payroll Period Begins Date        (Must start after 6/1/2025)]]+1</f>
        <v>1</v>
      </c>
      <c r="M35" s="15">
        <f>IFERROR(IF(VLOOKUP(K35,'[1]Facility Info Input'!$B$25:$D$34,3,FALSE)="",1,VLOOKUP(K35,'[1]Facility Info Input'!$B$25:$D$34,3,FALSE)),0)</f>
        <v>0</v>
      </c>
      <c r="N35" s="16" t="str">
        <f>IF(StaffPayroll[[#This Row],[Employee, number or code]]="","",IF(StaffPayroll[[#This Row],[Position / Title]]="","",VLOOKUP(StaffPayroll[[#This Row],[Position / Title]],[1]Lists!A:C,2,FALSE)))</f>
        <v/>
      </c>
      <c r="O35" s="16">
        <f>IF(D35="",0,StaffPayroll[[#This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" s="17">
        <f>IF(StaffPayroll[[#This Row],[Hourly WSB  Wage Minimum]]="",0,StaffPayroll[[#This Row],[Annual NF Wage Costs after WSB Minimum]]-StaffPayroll[[#This Row],[Annual NF Wage Costs before WSB Minimum]])</f>
        <v>0</v>
      </c>
      <c r="R35" s="17">
        <f>IFERROR(IF(StaffPayroll[[#This Row],[Annual Cost of Wage Increase included in Rate Adjustment]]=0,0,Q35*'[1]Facility Info Input'!$F$10),0)</f>
        <v>0</v>
      </c>
      <c r="S35" s="18">
        <f>IFERROR(IF(StaffPayroll[[#This Row],[Annual Cost of Wage Increase included in Rate Adjustment]]=0,0,IF('[1]Facility Info Input'!$F$11&lt;=0,0,Q35*'[1]Facility Info Input'!$F$11)),0)</f>
        <v>0</v>
      </c>
      <c r="T35" s="18">
        <f>IFERROR(IF(StaffPayroll[[#This Row],[Annual Cost of Wage Increase included in Rate Adjustment]]=0,0,IF('[1]Facility Info Input'!$F$12&lt;=0,0,Q35*'[1]Facility Info Input'!$F$12)),0)</f>
        <v>0</v>
      </c>
      <c r="U35" s="18">
        <f t="shared" si="0"/>
        <v>0</v>
      </c>
      <c r="V35" s="19">
        <f t="shared" si="1"/>
        <v>0</v>
      </c>
    </row>
    <row r="36" spans="1:22" x14ac:dyDescent="0.25">
      <c r="A36" s="7"/>
      <c r="B36" s="8"/>
      <c r="C36" s="8"/>
      <c r="D36" s="9"/>
      <c r="E36" s="10"/>
      <c r="F36" s="10"/>
      <c r="G36" s="11"/>
      <c r="H36" s="12"/>
      <c r="I36" s="13"/>
      <c r="J36" s="14" t="str">
        <f>StaffPayroll[[#This Row],[Leave Blank]]&amp;" "&amp;StaffPayroll[[#This Row],[Employee, number or code]]</f>
        <v xml:space="preserve"> </v>
      </c>
      <c r="K36" s="14" t="str">
        <f>_xlfn.IFNA(VLOOKUP(StaffPayroll[[#This Row],[Position / Title]],[1]Lists!A:C,3,FALSE),"")</f>
        <v/>
      </c>
      <c r="L36" s="14">
        <f>StaffPayroll[[#This Row],[Payroll Period Ends Date (Minimum two months)]]-StaffPayroll[[#This Row],[Payroll Period Begins Date        (Must start after 6/1/2025)]]+1</f>
        <v>1</v>
      </c>
      <c r="M36" s="15">
        <f>IFERROR(IF(VLOOKUP(K36,'[1]Facility Info Input'!$B$25:$D$34,3,FALSE)="",1,VLOOKUP(K36,'[1]Facility Info Input'!$B$25:$D$34,3,FALSE)),0)</f>
        <v>0</v>
      </c>
      <c r="N36" s="16" t="str">
        <f>IF(StaffPayroll[[#This Row],[Employee, number or code]]="","",IF(StaffPayroll[[#This Row],[Position / Title]]="","",VLOOKUP(StaffPayroll[[#This Row],[Position / Title]],[1]Lists!A:C,2,FALSE)))</f>
        <v/>
      </c>
      <c r="O36" s="16">
        <f>IF(D36="",0,StaffPayroll[[#This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" s="17">
        <f>IF(StaffPayroll[[#This Row],[Hourly WSB  Wage Minimum]]="",0,StaffPayroll[[#This Row],[Annual NF Wage Costs after WSB Minimum]]-StaffPayroll[[#This Row],[Annual NF Wage Costs before WSB Minimum]])</f>
        <v>0</v>
      </c>
      <c r="R36" s="17">
        <f>IFERROR(IF(StaffPayroll[[#This Row],[Annual Cost of Wage Increase included in Rate Adjustment]]=0,0,Q36*'[1]Facility Info Input'!$F$10),0)</f>
        <v>0</v>
      </c>
      <c r="S36" s="18">
        <f>IFERROR(IF(StaffPayroll[[#This Row],[Annual Cost of Wage Increase included in Rate Adjustment]]=0,0,IF('[1]Facility Info Input'!$F$11&lt;=0,0,Q36*'[1]Facility Info Input'!$F$11)),0)</f>
        <v>0</v>
      </c>
      <c r="T36" s="18">
        <f>IFERROR(IF(StaffPayroll[[#This Row],[Annual Cost of Wage Increase included in Rate Adjustment]]=0,0,IF('[1]Facility Info Input'!$F$12&lt;=0,0,Q36*'[1]Facility Info Input'!$F$12)),0)</f>
        <v>0</v>
      </c>
      <c r="U36" s="18">
        <f t="shared" si="0"/>
        <v>0</v>
      </c>
      <c r="V36" s="19">
        <f t="shared" si="1"/>
        <v>0</v>
      </c>
    </row>
    <row r="37" spans="1:22" x14ac:dyDescent="0.25">
      <c r="A37" s="7"/>
      <c r="B37" s="8"/>
      <c r="C37" s="8"/>
      <c r="D37" s="9"/>
      <c r="E37" s="10"/>
      <c r="F37" s="10"/>
      <c r="G37" s="11"/>
      <c r="H37" s="12"/>
      <c r="I37" s="13"/>
      <c r="J37" s="14" t="str">
        <f>StaffPayroll[[#This Row],[Leave Blank]]&amp;" "&amp;StaffPayroll[[#This Row],[Employee, number or code]]</f>
        <v xml:space="preserve"> </v>
      </c>
      <c r="K37" s="14" t="str">
        <f>_xlfn.IFNA(VLOOKUP(StaffPayroll[[#This Row],[Position / Title]],[1]Lists!A:C,3,FALSE),"")</f>
        <v/>
      </c>
      <c r="L37" s="14">
        <f>StaffPayroll[[#This Row],[Payroll Period Ends Date (Minimum two months)]]-StaffPayroll[[#This Row],[Payroll Period Begins Date        (Must start after 6/1/2025)]]+1</f>
        <v>1</v>
      </c>
      <c r="M37" s="15">
        <f>IFERROR(IF(VLOOKUP(K37,'[1]Facility Info Input'!$B$25:$D$34,3,FALSE)="",1,VLOOKUP(K37,'[1]Facility Info Input'!$B$25:$D$34,3,FALSE)),0)</f>
        <v>0</v>
      </c>
      <c r="N37" s="16" t="str">
        <f>IF(StaffPayroll[[#This Row],[Employee, number or code]]="","",IF(StaffPayroll[[#This Row],[Position / Title]]="","",VLOOKUP(StaffPayroll[[#This Row],[Position / Title]],[1]Lists!A:C,2,FALSE)))</f>
        <v/>
      </c>
      <c r="O37" s="16">
        <f>IF(D37="",0,StaffPayroll[[#This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" s="17">
        <f>IF(StaffPayroll[[#This Row],[Hourly WSB  Wage Minimum]]="",0,StaffPayroll[[#This Row],[Annual NF Wage Costs after WSB Minimum]]-StaffPayroll[[#This Row],[Annual NF Wage Costs before WSB Minimum]])</f>
        <v>0</v>
      </c>
      <c r="R37" s="17">
        <f>IFERROR(IF(StaffPayroll[[#This Row],[Annual Cost of Wage Increase included in Rate Adjustment]]=0,0,Q37*'[1]Facility Info Input'!$F$10),0)</f>
        <v>0</v>
      </c>
      <c r="S37" s="18">
        <f>IFERROR(IF(StaffPayroll[[#This Row],[Annual Cost of Wage Increase included in Rate Adjustment]]=0,0,IF('[1]Facility Info Input'!$F$11&lt;=0,0,Q37*'[1]Facility Info Input'!$F$11)),0)</f>
        <v>0</v>
      </c>
      <c r="T37" s="18">
        <f>IFERROR(IF(StaffPayroll[[#This Row],[Annual Cost of Wage Increase included in Rate Adjustment]]=0,0,IF('[1]Facility Info Input'!$F$12&lt;=0,0,Q37*'[1]Facility Info Input'!$F$12)),0)</f>
        <v>0</v>
      </c>
      <c r="U37" s="18">
        <f t="shared" si="0"/>
        <v>0</v>
      </c>
      <c r="V37" s="19">
        <f t="shared" si="1"/>
        <v>0</v>
      </c>
    </row>
    <row r="38" spans="1:22" x14ac:dyDescent="0.25">
      <c r="A38" s="7"/>
      <c r="B38" s="8"/>
      <c r="C38" s="8"/>
      <c r="D38" s="9"/>
      <c r="E38" s="10"/>
      <c r="F38" s="10"/>
      <c r="G38" s="11"/>
      <c r="H38" s="12"/>
      <c r="I38" s="13"/>
      <c r="J38" s="14" t="str">
        <f>StaffPayroll[[#This Row],[Leave Blank]]&amp;" "&amp;StaffPayroll[[#This Row],[Employee, number or code]]</f>
        <v xml:space="preserve"> </v>
      </c>
      <c r="K38" s="14" t="str">
        <f>_xlfn.IFNA(VLOOKUP(StaffPayroll[[#This Row],[Position / Title]],[1]Lists!A:C,3,FALSE),"")</f>
        <v/>
      </c>
      <c r="L38" s="14">
        <f>StaffPayroll[[#This Row],[Payroll Period Ends Date (Minimum two months)]]-StaffPayroll[[#This Row],[Payroll Period Begins Date        (Must start after 6/1/2025)]]+1</f>
        <v>1</v>
      </c>
      <c r="M38" s="15">
        <f>IFERROR(IF(VLOOKUP(K38,'[1]Facility Info Input'!$B$25:$D$34,3,FALSE)="",1,VLOOKUP(K38,'[1]Facility Info Input'!$B$25:$D$34,3,FALSE)),0)</f>
        <v>0</v>
      </c>
      <c r="N38" s="16" t="str">
        <f>IF(StaffPayroll[[#This Row],[Employee, number or code]]="","",IF(StaffPayroll[[#This Row],[Position / Title]]="","",VLOOKUP(StaffPayroll[[#This Row],[Position / Title]],[1]Lists!A:C,2,FALSE)))</f>
        <v/>
      </c>
      <c r="O38" s="16">
        <f>IF(D38="",0,StaffPayroll[[#This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" s="17">
        <f>IF(StaffPayroll[[#This Row],[Hourly WSB  Wage Minimum]]="",0,StaffPayroll[[#This Row],[Annual NF Wage Costs after WSB Minimum]]-StaffPayroll[[#This Row],[Annual NF Wage Costs before WSB Minimum]])</f>
        <v>0</v>
      </c>
      <c r="R38" s="17">
        <f>IFERROR(IF(StaffPayroll[[#This Row],[Annual Cost of Wage Increase included in Rate Adjustment]]=0,0,Q38*'[1]Facility Info Input'!$F$10),0)</f>
        <v>0</v>
      </c>
      <c r="S38" s="18">
        <f>IFERROR(IF(StaffPayroll[[#This Row],[Annual Cost of Wage Increase included in Rate Adjustment]]=0,0,IF('[1]Facility Info Input'!$F$11&lt;=0,0,Q38*'[1]Facility Info Input'!$F$11)),0)</f>
        <v>0</v>
      </c>
      <c r="T38" s="18">
        <f>IFERROR(IF(StaffPayroll[[#This Row],[Annual Cost of Wage Increase included in Rate Adjustment]]=0,0,IF('[1]Facility Info Input'!$F$12&lt;=0,0,Q38*'[1]Facility Info Input'!$F$12)),0)</f>
        <v>0</v>
      </c>
      <c r="U38" s="18">
        <f t="shared" si="0"/>
        <v>0</v>
      </c>
      <c r="V38" s="19">
        <f t="shared" si="1"/>
        <v>0</v>
      </c>
    </row>
    <row r="39" spans="1:22" x14ac:dyDescent="0.25">
      <c r="A39" s="7"/>
      <c r="B39" s="8"/>
      <c r="C39" s="8"/>
      <c r="D39" s="9"/>
      <c r="E39" s="10"/>
      <c r="F39" s="10"/>
      <c r="G39" s="11"/>
      <c r="H39" s="12"/>
      <c r="I39" s="13"/>
      <c r="J39" s="14" t="str">
        <f>StaffPayroll[[#This Row],[Leave Blank]]&amp;" "&amp;StaffPayroll[[#This Row],[Employee, number or code]]</f>
        <v xml:space="preserve"> </v>
      </c>
      <c r="K39" s="14" t="str">
        <f>_xlfn.IFNA(VLOOKUP(StaffPayroll[[#This Row],[Position / Title]],[1]Lists!A:C,3,FALSE),"")</f>
        <v/>
      </c>
      <c r="L39" s="14">
        <f>StaffPayroll[[#This Row],[Payroll Period Ends Date (Minimum two months)]]-StaffPayroll[[#This Row],[Payroll Period Begins Date        (Must start after 6/1/2025)]]+1</f>
        <v>1</v>
      </c>
      <c r="M39" s="15">
        <f>IFERROR(IF(VLOOKUP(K39,'[1]Facility Info Input'!$B$25:$D$34,3,FALSE)="",1,VLOOKUP(K39,'[1]Facility Info Input'!$B$25:$D$34,3,FALSE)),0)</f>
        <v>0</v>
      </c>
      <c r="N39" s="16" t="str">
        <f>IF(StaffPayroll[[#This Row],[Employee, number or code]]="","",IF(StaffPayroll[[#This Row],[Position / Title]]="","",VLOOKUP(StaffPayroll[[#This Row],[Position / Title]],[1]Lists!A:C,2,FALSE)))</f>
        <v/>
      </c>
      <c r="O39" s="16">
        <f>IF(D39="",0,StaffPayroll[[#This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" s="17">
        <f>IF(StaffPayroll[[#This Row],[Hourly WSB  Wage Minimum]]="",0,StaffPayroll[[#This Row],[Annual NF Wage Costs after WSB Minimum]]-StaffPayroll[[#This Row],[Annual NF Wage Costs before WSB Minimum]])</f>
        <v>0</v>
      </c>
      <c r="R39" s="17">
        <f>IFERROR(IF(StaffPayroll[[#This Row],[Annual Cost of Wage Increase included in Rate Adjustment]]=0,0,Q39*'[1]Facility Info Input'!$F$10),0)</f>
        <v>0</v>
      </c>
      <c r="S39" s="18">
        <f>IFERROR(IF(StaffPayroll[[#This Row],[Annual Cost of Wage Increase included in Rate Adjustment]]=0,0,IF('[1]Facility Info Input'!$F$11&lt;=0,0,Q39*'[1]Facility Info Input'!$F$11)),0)</f>
        <v>0</v>
      </c>
      <c r="T39" s="18">
        <f>IFERROR(IF(StaffPayroll[[#This Row],[Annual Cost of Wage Increase included in Rate Adjustment]]=0,0,IF('[1]Facility Info Input'!$F$12&lt;=0,0,Q39*'[1]Facility Info Input'!$F$12)),0)</f>
        <v>0</v>
      </c>
      <c r="U39" s="18">
        <f t="shared" si="0"/>
        <v>0</v>
      </c>
      <c r="V39" s="19">
        <f t="shared" si="1"/>
        <v>0</v>
      </c>
    </row>
    <row r="40" spans="1:22" x14ac:dyDescent="0.25">
      <c r="A40" s="7"/>
      <c r="B40" s="8"/>
      <c r="C40" s="8"/>
      <c r="D40" s="9"/>
      <c r="E40" s="10"/>
      <c r="F40" s="10"/>
      <c r="G40" s="11"/>
      <c r="H40" s="12"/>
      <c r="I40" s="13"/>
      <c r="J40" s="14" t="str">
        <f>StaffPayroll[[#This Row],[Leave Blank]]&amp;" "&amp;StaffPayroll[[#This Row],[Employee, number or code]]</f>
        <v xml:space="preserve"> </v>
      </c>
      <c r="K40" s="14" t="str">
        <f>_xlfn.IFNA(VLOOKUP(StaffPayroll[[#This Row],[Position / Title]],[1]Lists!A:C,3,FALSE),"")</f>
        <v/>
      </c>
      <c r="L40" s="14">
        <f>StaffPayroll[[#This Row],[Payroll Period Ends Date (Minimum two months)]]-StaffPayroll[[#This Row],[Payroll Period Begins Date        (Must start after 6/1/2025)]]+1</f>
        <v>1</v>
      </c>
      <c r="M40" s="15">
        <f>IFERROR(IF(VLOOKUP(K40,'[1]Facility Info Input'!$B$25:$D$34,3,FALSE)="",1,VLOOKUP(K40,'[1]Facility Info Input'!$B$25:$D$34,3,FALSE)),0)</f>
        <v>0</v>
      </c>
      <c r="N40" s="16" t="str">
        <f>IF(StaffPayroll[[#This Row],[Employee, number or code]]="","",IF(StaffPayroll[[#This Row],[Position / Title]]="","",VLOOKUP(StaffPayroll[[#This Row],[Position / Title]],[1]Lists!A:C,2,FALSE)))</f>
        <v/>
      </c>
      <c r="O40" s="16">
        <f>IF(D40="",0,StaffPayroll[[#This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0" s="17">
        <f>IF(StaffPayroll[[#This Row],[Hourly WSB  Wage Minimum]]="",0,StaffPayroll[[#This Row],[Annual NF Wage Costs after WSB Minimum]]-StaffPayroll[[#This Row],[Annual NF Wage Costs before WSB Minimum]])</f>
        <v>0</v>
      </c>
      <c r="R40" s="17">
        <f>IFERROR(IF(StaffPayroll[[#This Row],[Annual Cost of Wage Increase included in Rate Adjustment]]=0,0,Q40*'[1]Facility Info Input'!$F$10),0)</f>
        <v>0</v>
      </c>
      <c r="S40" s="18">
        <f>IFERROR(IF(StaffPayroll[[#This Row],[Annual Cost of Wage Increase included in Rate Adjustment]]=0,0,IF('[1]Facility Info Input'!$F$11&lt;=0,0,Q40*'[1]Facility Info Input'!$F$11)),0)</f>
        <v>0</v>
      </c>
      <c r="T40" s="18">
        <f>IFERROR(IF(StaffPayroll[[#This Row],[Annual Cost of Wage Increase included in Rate Adjustment]]=0,0,IF('[1]Facility Info Input'!$F$12&lt;=0,0,Q40*'[1]Facility Info Input'!$F$12)),0)</f>
        <v>0</v>
      </c>
      <c r="U40" s="18">
        <f t="shared" si="0"/>
        <v>0</v>
      </c>
      <c r="V40" s="19">
        <f t="shared" si="1"/>
        <v>0</v>
      </c>
    </row>
    <row r="41" spans="1:22" x14ac:dyDescent="0.25">
      <c r="A41" s="7"/>
      <c r="B41" s="8"/>
      <c r="C41" s="8"/>
      <c r="D41" s="9"/>
      <c r="E41" s="10"/>
      <c r="F41" s="10"/>
      <c r="G41" s="11"/>
      <c r="H41" s="12"/>
      <c r="I41" s="13"/>
      <c r="J41" s="14" t="str">
        <f>StaffPayroll[[#This Row],[Leave Blank]]&amp;" "&amp;StaffPayroll[[#This Row],[Employee, number or code]]</f>
        <v xml:space="preserve"> </v>
      </c>
      <c r="K41" s="14" t="str">
        <f>_xlfn.IFNA(VLOOKUP(StaffPayroll[[#This Row],[Position / Title]],[1]Lists!A:C,3,FALSE),"")</f>
        <v/>
      </c>
      <c r="L41" s="14">
        <f>StaffPayroll[[#This Row],[Payroll Period Ends Date (Minimum two months)]]-StaffPayroll[[#This Row],[Payroll Period Begins Date        (Must start after 6/1/2025)]]+1</f>
        <v>1</v>
      </c>
      <c r="M41" s="15">
        <f>IFERROR(IF(VLOOKUP(K41,'[1]Facility Info Input'!$B$25:$D$34,3,FALSE)="",1,VLOOKUP(K41,'[1]Facility Info Input'!$B$25:$D$34,3,FALSE)),0)</f>
        <v>0</v>
      </c>
      <c r="N41" s="16" t="str">
        <f>IF(StaffPayroll[[#This Row],[Employee, number or code]]="","",IF(StaffPayroll[[#This Row],[Position / Title]]="","",VLOOKUP(StaffPayroll[[#This Row],[Position / Title]],[1]Lists!A:C,2,FALSE)))</f>
        <v/>
      </c>
      <c r="O41" s="16">
        <f>IF(D41="",0,StaffPayroll[[#This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1" s="17">
        <f>IF(StaffPayroll[[#This Row],[Hourly WSB  Wage Minimum]]="",0,StaffPayroll[[#This Row],[Annual NF Wage Costs after WSB Minimum]]-StaffPayroll[[#This Row],[Annual NF Wage Costs before WSB Minimum]])</f>
        <v>0</v>
      </c>
      <c r="R41" s="17">
        <f>IFERROR(IF(StaffPayroll[[#This Row],[Annual Cost of Wage Increase included in Rate Adjustment]]=0,0,Q41*'[1]Facility Info Input'!$F$10),0)</f>
        <v>0</v>
      </c>
      <c r="S41" s="18">
        <f>IFERROR(IF(StaffPayroll[[#This Row],[Annual Cost of Wage Increase included in Rate Adjustment]]=0,0,IF('[1]Facility Info Input'!$F$11&lt;=0,0,Q41*'[1]Facility Info Input'!$F$11)),0)</f>
        <v>0</v>
      </c>
      <c r="T41" s="18">
        <f>IFERROR(IF(StaffPayroll[[#This Row],[Annual Cost of Wage Increase included in Rate Adjustment]]=0,0,IF('[1]Facility Info Input'!$F$12&lt;=0,0,Q41*'[1]Facility Info Input'!$F$12)),0)</f>
        <v>0</v>
      </c>
      <c r="U41" s="18">
        <f t="shared" si="0"/>
        <v>0</v>
      </c>
      <c r="V41" s="19">
        <f t="shared" si="1"/>
        <v>0</v>
      </c>
    </row>
    <row r="42" spans="1:22" x14ac:dyDescent="0.25">
      <c r="A42" s="7"/>
      <c r="B42" s="8"/>
      <c r="C42" s="8"/>
      <c r="D42" s="9"/>
      <c r="E42" s="10"/>
      <c r="F42" s="10"/>
      <c r="G42" s="11"/>
      <c r="H42" s="12"/>
      <c r="I42" s="13"/>
      <c r="J42" s="14" t="str">
        <f>StaffPayroll[[#This Row],[Leave Blank]]&amp;" "&amp;StaffPayroll[[#This Row],[Employee, number or code]]</f>
        <v xml:space="preserve"> </v>
      </c>
      <c r="K42" s="14" t="str">
        <f>_xlfn.IFNA(VLOOKUP(StaffPayroll[[#This Row],[Position / Title]],[1]Lists!A:C,3,FALSE),"")</f>
        <v/>
      </c>
      <c r="L42" s="14">
        <f>StaffPayroll[[#This Row],[Payroll Period Ends Date (Minimum two months)]]-StaffPayroll[[#This Row],[Payroll Period Begins Date        (Must start after 6/1/2025)]]+1</f>
        <v>1</v>
      </c>
      <c r="M42" s="15">
        <f>IFERROR(IF(VLOOKUP(K42,'[1]Facility Info Input'!$B$25:$D$34,3,FALSE)="",1,VLOOKUP(K42,'[1]Facility Info Input'!$B$25:$D$34,3,FALSE)),0)</f>
        <v>0</v>
      </c>
      <c r="N42" s="16" t="str">
        <f>IF(StaffPayroll[[#This Row],[Employee, number or code]]="","",IF(StaffPayroll[[#This Row],[Position / Title]]="","",VLOOKUP(StaffPayroll[[#This Row],[Position / Title]],[1]Lists!A:C,2,FALSE)))</f>
        <v/>
      </c>
      <c r="O42" s="16">
        <f>IF(D42="",0,StaffPayroll[[#This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2" s="17">
        <f>IF(StaffPayroll[[#This Row],[Hourly WSB  Wage Minimum]]="",0,StaffPayroll[[#This Row],[Annual NF Wage Costs after WSB Minimum]]-StaffPayroll[[#This Row],[Annual NF Wage Costs before WSB Minimum]])</f>
        <v>0</v>
      </c>
      <c r="R42" s="17">
        <f>IFERROR(IF(StaffPayroll[[#This Row],[Annual Cost of Wage Increase included in Rate Adjustment]]=0,0,Q42*'[1]Facility Info Input'!$F$10),0)</f>
        <v>0</v>
      </c>
      <c r="S42" s="18">
        <f>IFERROR(IF(StaffPayroll[[#This Row],[Annual Cost of Wage Increase included in Rate Adjustment]]=0,0,IF('[1]Facility Info Input'!$F$11&lt;=0,0,Q42*'[1]Facility Info Input'!$F$11)),0)</f>
        <v>0</v>
      </c>
      <c r="T42" s="18">
        <f>IFERROR(IF(StaffPayroll[[#This Row],[Annual Cost of Wage Increase included in Rate Adjustment]]=0,0,IF('[1]Facility Info Input'!$F$12&lt;=0,0,Q42*'[1]Facility Info Input'!$F$12)),0)</f>
        <v>0</v>
      </c>
      <c r="U42" s="18">
        <f t="shared" si="0"/>
        <v>0</v>
      </c>
      <c r="V42" s="19">
        <f t="shared" si="1"/>
        <v>0</v>
      </c>
    </row>
    <row r="43" spans="1:22" x14ac:dyDescent="0.25">
      <c r="A43" s="7"/>
      <c r="B43" s="8"/>
      <c r="C43" s="8"/>
      <c r="D43" s="9"/>
      <c r="E43" s="10"/>
      <c r="F43" s="10"/>
      <c r="G43" s="11"/>
      <c r="H43" s="12"/>
      <c r="I43" s="13"/>
      <c r="J43" s="14" t="str">
        <f>StaffPayroll[[#This Row],[Leave Blank]]&amp;" "&amp;StaffPayroll[[#This Row],[Employee, number or code]]</f>
        <v xml:space="preserve"> </v>
      </c>
      <c r="K43" s="14" t="str">
        <f>_xlfn.IFNA(VLOOKUP(StaffPayroll[[#This Row],[Position / Title]],[1]Lists!A:C,3,FALSE),"")</f>
        <v/>
      </c>
      <c r="L43" s="14">
        <f>StaffPayroll[[#This Row],[Payroll Period Ends Date (Minimum two months)]]-StaffPayroll[[#This Row],[Payroll Period Begins Date        (Must start after 6/1/2025)]]+1</f>
        <v>1</v>
      </c>
      <c r="M43" s="15">
        <f>IFERROR(IF(VLOOKUP(K43,'[1]Facility Info Input'!$B$25:$D$34,3,FALSE)="",1,VLOOKUP(K43,'[1]Facility Info Input'!$B$25:$D$34,3,FALSE)),0)</f>
        <v>0</v>
      </c>
      <c r="N43" s="16" t="str">
        <f>IF(StaffPayroll[[#This Row],[Employee, number or code]]="","",IF(StaffPayroll[[#This Row],[Position / Title]]="","",VLOOKUP(StaffPayroll[[#This Row],[Position / Title]],[1]Lists!A:C,2,FALSE)))</f>
        <v/>
      </c>
      <c r="O43" s="16">
        <f>IF(D43="",0,StaffPayroll[[#This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3" s="17">
        <f>IF(StaffPayroll[[#This Row],[Hourly WSB  Wage Minimum]]="",0,StaffPayroll[[#This Row],[Annual NF Wage Costs after WSB Minimum]]-StaffPayroll[[#This Row],[Annual NF Wage Costs before WSB Minimum]])</f>
        <v>0</v>
      </c>
      <c r="R43" s="17">
        <f>IFERROR(IF(StaffPayroll[[#This Row],[Annual Cost of Wage Increase included in Rate Adjustment]]=0,0,Q43*'[1]Facility Info Input'!$F$10),0)</f>
        <v>0</v>
      </c>
      <c r="S43" s="18">
        <f>IFERROR(IF(StaffPayroll[[#This Row],[Annual Cost of Wage Increase included in Rate Adjustment]]=0,0,IF('[1]Facility Info Input'!$F$11&lt;=0,0,Q43*'[1]Facility Info Input'!$F$11)),0)</f>
        <v>0</v>
      </c>
      <c r="T43" s="18">
        <f>IFERROR(IF(StaffPayroll[[#This Row],[Annual Cost of Wage Increase included in Rate Adjustment]]=0,0,IF('[1]Facility Info Input'!$F$12&lt;=0,0,Q43*'[1]Facility Info Input'!$F$12)),0)</f>
        <v>0</v>
      </c>
      <c r="U43" s="18">
        <f t="shared" si="0"/>
        <v>0</v>
      </c>
      <c r="V43" s="19">
        <f t="shared" si="1"/>
        <v>0</v>
      </c>
    </row>
    <row r="44" spans="1:22" x14ac:dyDescent="0.25">
      <c r="A44" s="7"/>
      <c r="B44" s="8"/>
      <c r="C44" s="8"/>
      <c r="D44" s="9"/>
      <c r="E44" s="10"/>
      <c r="F44" s="10"/>
      <c r="G44" s="11"/>
      <c r="H44" s="12"/>
      <c r="I44" s="13"/>
      <c r="J44" s="14" t="str">
        <f>StaffPayroll[[#This Row],[Leave Blank]]&amp;" "&amp;StaffPayroll[[#This Row],[Employee, number or code]]</f>
        <v xml:space="preserve"> </v>
      </c>
      <c r="K44" s="14" t="str">
        <f>_xlfn.IFNA(VLOOKUP(StaffPayroll[[#This Row],[Position / Title]],[1]Lists!A:C,3,FALSE),"")</f>
        <v/>
      </c>
      <c r="L44" s="14">
        <f>StaffPayroll[[#This Row],[Payroll Period Ends Date (Minimum two months)]]-StaffPayroll[[#This Row],[Payroll Period Begins Date        (Must start after 6/1/2025)]]+1</f>
        <v>1</v>
      </c>
      <c r="M44" s="15">
        <f>IFERROR(IF(VLOOKUP(K44,'[1]Facility Info Input'!$B$25:$D$34,3,FALSE)="",1,VLOOKUP(K44,'[1]Facility Info Input'!$B$25:$D$34,3,FALSE)),0)</f>
        <v>0</v>
      </c>
      <c r="N44" s="16" t="str">
        <f>IF(StaffPayroll[[#This Row],[Employee, number or code]]="","",IF(StaffPayroll[[#This Row],[Position / Title]]="","",VLOOKUP(StaffPayroll[[#This Row],[Position / Title]],[1]Lists!A:C,2,FALSE)))</f>
        <v/>
      </c>
      <c r="O44" s="16">
        <f>IF(D44="",0,StaffPayroll[[#This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4" s="17">
        <f>IF(StaffPayroll[[#This Row],[Hourly WSB  Wage Minimum]]="",0,StaffPayroll[[#This Row],[Annual NF Wage Costs after WSB Minimum]]-StaffPayroll[[#This Row],[Annual NF Wage Costs before WSB Minimum]])</f>
        <v>0</v>
      </c>
      <c r="R44" s="17">
        <f>IFERROR(IF(StaffPayroll[[#This Row],[Annual Cost of Wage Increase included in Rate Adjustment]]=0,0,Q44*'[1]Facility Info Input'!$F$10),0)</f>
        <v>0</v>
      </c>
      <c r="S44" s="18">
        <f>IFERROR(IF(StaffPayroll[[#This Row],[Annual Cost of Wage Increase included in Rate Adjustment]]=0,0,IF('[1]Facility Info Input'!$F$11&lt;=0,0,Q44*'[1]Facility Info Input'!$F$11)),0)</f>
        <v>0</v>
      </c>
      <c r="T44" s="18">
        <f>IFERROR(IF(StaffPayroll[[#This Row],[Annual Cost of Wage Increase included in Rate Adjustment]]=0,0,IF('[1]Facility Info Input'!$F$12&lt;=0,0,Q44*'[1]Facility Info Input'!$F$12)),0)</f>
        <v>0</v>
      </c>
      <c r="U44" s="18">
        <f t="shared" si="0"/>
        <v>0</v>
      </c>
      <c r="V44" s="19">
        <f t="shared" si="1"/>
        <v>0</v>
      </c>
    </row>
    <row r="45" spans="1:22" x14ac:dyDescent="0.25">
      <c r="A45" s="7"/>
      <c r="B45" s="8"/>
      <c r="C45" s="8"/>
      <c r="D45" s="9"/>
      <c r="E45" s="10"/>
      <c r="F45" s="10"/>
      <c r="G45" s="11"/>
      <c r="H45" s="12"/>
      <c r="I45" s="13"/>
      <c r="J45" s="14" t="str">
        <f>StaffPayroll[[#This Row],[Leave Blank]]&amp;" "&amp;StaffPayroll[[#This Row],[Employee, number or code]]</f>
        <v xml:space="preserve"> </v>
      </c>
      <c r="K45" s="14" t="str">
        <f>_xlfn.IFNA(VLOOKUP(StaffPayroll[[#This Row],[Position / Title]],[1]Lists!A:C,3,FALSE),"")</f>
        <v/>
      </c>
      <c r="L45" s="14">
        <f>StaffPayroll[[#This Row],[Payroll Period Ends Date (Minimum two months)]]-StaffPayroll[[#This Row],[Payroll Period Begins Date        (Must start after 6/1/2025)]]+1</f>
        <v>1</v>
      </c>
      <c r="M45" s="15">
        <f>IFERROR(IF(VLOOKUP(K45,'[1]Facility Info Input'!$B$25:$D$34,3,FALSE)="",1,VLOOKUP(K45,'[1]Facility Info Input'!$B$25:$D$34,3,FALSE)),0)</f>
        <v>0</v>
      </c>
      <c r="N45" s="16" t="str">
        <f>IF(StaffPayroll[[#This Row],[Employee, number or code]]="","",IF(StaffPayroll[[#This Row],[Position / Title]]="","",VLOOKUP(StaffPayroll[[#This Row],[Position / Title]],[1]Lists!A:C,2,FALSE)))</f>
        <v/>
      </c>
      <c r="O45" s="16">
        <f>IF(D45="",0,StaffPayroll[[#This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5" s="17">
        <f>IF(StaffPayroll[[#This Row],[Hourly WSB  Wage Minimum]]="",0,StaffPayroll[[#This Row],[Annual NF Wage Costs after WSB Minimum]]-StaffPayroll[[#This Row],[Annual NF Wage Costs before WSB Minimum]])</f>
        <v>0</v>
      </c>
      <c r="R45" s="17">
        <f>IFERROR(IF(StaffPayroll[[#This Row],[Annual Cost of Wage Increase included in Rate Adjustment]]=0,0,Q45*'[1]Facility Info Input'!$F$10),0)</f>
        <v>0</v>
      </c>
      <c r="S45" s="18">
        <f>IFERROR(IF(StaffPayroll[[#This Row],[Annual Cost of Wage Increase included in Rate Adjustment]]=0,0,IF('[1]Facility Info Input'!$F$11&lt;=0,0,Q45*'[1]Facility Info Input'!$F$11)),0)</f>
        <v>0</v>
      </c>
      <c r="T45" s="18">
        <f>IFERROR(IF(StaffPayroll[[#This Row],[Annual Cost of Wage Increase included in Rate Adjustment]]=0,0,IF('[1]Facility Info Input'!$F$12&lt;=0,0,Q45*'[1]Facility Info Input'!$F$12)),0)</f>
        <v>0</v>
      </c>
      <c r="U45" s="18">
        <f t="shared" si="0"/>
        <v>0</v>
      </c>
      <c r="V45" s="19">
        <f t="shared" si="1"/>
        <v>0</v>
      </c>
    </row>
    <row r="46" spans="1:22" x14ac:dyDescent="0.25">
      <c r="A46" s="7"/>
      <c r="B46" s="8"/>
      <c r="C46" s="8"/>
      <c r="D46" s="9"/>
      <c r="E46" s="10"/>
      <c r="F46" s="10"/>
      <c r="G46" s="11"/>
      <c r="H46" s="12"/>
      <c r="I46" s="13"/>
      <c r="J46" s="14" t="str">
        <f>StaffPayroll[[#This Row],[Leave Blank]]&amp;" "&amp;StaffPayroll[[#This Row],[Employee, number or code]]</f>
        <v xml:space="preserve"> </v>
      </c>
      <c r="K46" s="14" t="str">
        <f>_xlfn.IFNA(VLOOKUP(StaffPayroll[[#This Row],[Position / Title]],[1]Lists!A:C,3,FALSE),"")</f>
        <v/>
      </c>
      <c r="L46" s="14">
        <f>StaffPayroll[[#This Row],[Payroll Period Ends Date (Minimum two months)]]-StaffPayroll[[#This Row],[Payroll Period Begins Date        (Must start after 6/1/2025)]]+1</f>
        <v>1</v>
      </c>
      <c r="M46" s="15">
        <f>IFERROR(IF(VLOOKUP(K46,'[1]Facility Info Input'!$B$25:$D$34,3,FALSE)="",1,VLOOKUP(K46,'[1]Facility Info Input'!$B$25:$D$34,3,FALSE)),0)</f>
        <v>0</v>
      </c>
      <c r="N46" s="16" t="str">
        <f>IF(StaffPayroll[[#This Row],[Employee, number or code]]="","",IF(StaffPayroll[[#This Row],[Position / Title]]="","",VLOOKUP(StaffPayroll[[#This Row],[Position / Title]],[1]Lists!A:C,2,FALSE)))</f>
        <v/>
      </c>
      <c r="O46" s="16">
        <f>IF(D46="",0,StaffPayroll[[#This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6" s="17">
        <f>IF(StaffPayroll[[#This Row],[Hourly WSB  Wage Minimum]]="",0,StaffPayroll[[#This Row],[Annual NF Wage Costs after WSB Minimum]]-StaffPayroll[[#This Row],[Annual NF Wage Costs before WSB Minimum]])</f>
        <v>0</v>
      </c>
      <c r="R46" s="17">
        <f>IFERROR(IF(StaffPayroll[[#This Row],[Annual Cost of Wage Increase included in Rate Adjustment]]=0,0,Q46*'[1]Facility Info Input'!$F$10),0)</f>
        <v>0</v>
      </c>
      <c r="S46" s="18">
        <f>IFERROR(IF(StaffPayroll[[#This Row],[Annual Cost of Wage Increase included in Rate Adjustment]]=0,0,IF('[1]Facility Info Input'!$F$11&lt;=0,0,Q46*'[1]Facility Info Input'!$F$11)),0)</f>
        <v>0</v>
      </c>
      <c r="T46" s="18">
        <f>IFERROR(IF(StaffPayroll[[#This Row],[Annual Cost of Wage Increase included in Rate Adjustment]]=0,0,IF('[1]Facility Info Input'!$F$12&lt;=0,0,Q46*'[1]Facility Info Input'!$F$12)),0)</f>
        <v>0</v>
      </c>
      <c r="U46" s="18">
        <f t="shared" si="0"/>
        <v>0</v>
      </c>
      <c r="V46" s="19">
        <f t="shared" si="1"/>
        <v>0</v>
      </c>
    </row>
    <row r="47" spans="1:22" x14ac:dyDescent="0.25">
      <c r="A47" s="7"/>
      <c r="B47" s="8"/>
      <c r="C47" s="8"/>
      <c r="D47" s="9"/>
      <c r="E47" s="10"/>
      <c r="F47" s="10"/>
      <c r="G47" s="11"/>
      <c r="H47" s="12"/>
      <c r="I47" s="13"/>
      <c r="J47" s="14" t="str">
        <f>StaffPayroll[[#This Row],[Leave Blank]]&amp;" "&amp;StaffPayroll[[#This Row],[Employee, number or code]]</f>
        <v xml:space="preserve"> </v>
      </c>
      <c r="K47" s="14" t="str">
        <f>_xlfn.IFNA(VLOOKUP(StaffPayroll[[#This Row],[Position / Title]],[1]Lists!A:C,3,FALSE),"")</f>
        <v/>
      </c>
      <c r="L47" s="14">
        <f>StaffPayroll[[#This Row],[Payroll Period Ends Date (Minimum two months)]]-StaffPayroll[[#This Row],[Payroll Period Begins Date        (Must start after 6/1/2025)]]+1</f>
        <v>1</v>
      </c>
      <c r="M47" s="15">
        <f>IFERROR(IF(VLOOKUP(K47,'[1]Facility Info Input'!$B$25:$D$34,3,FALSE)="",1,VLOOKUP(K47,'[1]Facility Info Input'!$B$25:$D$34,3,FALSE)),0)</f>
        <v>0</v>
      </c>
      <c r="N47" s="16" t="str">
        <f>IF(StaffPayroll[[#This Row],[Employee, number or code]]="","",IF(StaffPayroll[[#This Row],[Position / Title]]="","",VLOOKUP(StaffPayroll[[#This Row],[Position / Title]],[1]Lists!A:C,2,FALSE)))</f>
        <v/>
      </c>
      <c r="O47" s="16">
        <f>IF(D47="",0,StaffPayroll[[#This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7" s="17">
        <f>IF(StaffPayroll[[#This Row],[Hourly WSB  Wage Minimum]]="",0,StaffPayroll[[#This Row],[Annual NF Wage Costs after WSB Minimum]]-StaffPayroll[[#This Row],[Annual NF Wage Costs before WSB Minimum]])</f>
        <v>0</v>
      </c>
      <c r="R47" s="17">
        <f>IFERROR(IF(StaffPayroll[[#This Row],[Annual Cost of Wage Increase included in Rate Adjustment]]=0,0,Q47*'[1]Facility Info Input'!$F$10),0)</f>
        <v>0</v>
      </c>
      <c r="S47" s="18">
        <f>IFERROR(IF(StaffPayroll[[#This Row],[Annual Cost of Wage Increase included in Rate Adjustment]]=0,0,IF('[1]Facility Info Input'!$F$11&lt;=0,0,Q47*'[1]Facility Info Input'!$F$11)),0)</f>
        <v>0</v>
      </c>
      <c r="T47" s="18">
        <f>IFERROR(IF(StaffPayroll[[#This Row],[Annual Cost of Wage Increase included in Rate Adjustment]]=0,0,IF('[1]Facility Info Input'!$F$12&lt;=0,0,Q47*'[1]Facility Info Input'!$F$12)),0)</f>
        <v>0</v>
      </c>
      <c r="U47" s="18">
        <f t="shared" si="0"/>
        <v>0</v>
      </c>
      <c r="V47" s="19">
        <f t="shared" si="1"/>
        <v>0</v>
      </c>
    </row>
    <row r="48" spans="1:22" x14ac:dyDescent="0.25">
      <c r="A48" s="7"/>
      <c r="B48" s="8"/>
      <c r="C48" s="8"/>
      <c r="D48" s="9"/>
      <c r="E48" s="10"/>
      <c r="F48" s="10"/>
      <c r="G48" s="11"/>
      <c r="H48" s="12"/>
      <c r="I48" s="13"/>
      <c r="J48" s="14" t="str">
        <f>StaffPayroll[[#This Row],[Leave Blank]]&amp;" "&amp;StaffPayroll[[#This Row],[Employee, number or code]]</f>
        <v xml:space="preserve"> </v>
      </c>
      <c r="K48" s="14" t="str">
        <f>_xlfn.IFNA(VLOOKUP(StaffPayroll[[#This Row],[Position / Title]],[1]Lists!A:C,3,FALSE),"")</f>
        <v/>
      </c>
      <c r="L48" s="14">
        <f>StaffPayroll[[#This Row],[Payroll Period Ends Date (Minimum two months)]]-StaffPayroll[[#This Row],[Payroll Period Begins Date        (Must start after 6/1/2025)]]+1</f>
        <v>1</v>
      </c>
      <c r="M48" s="15">
        <f>IFERROR(IF(VLOOKUP(K48,'[1]Facility Info Input'!$B$25:$D$34,3,FALSE)="",1,VLOOKUP(K48,'[1]Facility Info Input'!$B$25:$D$34,3,FALSE)),0)</f>
        <v>0</v>
      </c>
      <c r="N48" s="16" t="str">
        <f>IF(StaffPayroll[[#This Row],[Employee, number or code]]="","",IF(StaffPayroll[[#This Row],[Position / Title]]="","",VLOOKUP(StaffPayroll[[#This Row],[Position / Title]],[1]Lists!A:C,2,FALSE)))</f>
        <v/>
      </c>
      <c r="O48" s="16">
        <f>IF(D48="",0,StaffPayroll[[#This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8" s="17">
        <f>IF(StaffPayroll[[#This Row],[Hourly WSB  Wage Minimum]]="",0,StaffPayroll[[#This Row],[Annual NF Wage Costs after WSB Minimum]]-StaffPayroll[[#This Row],[Annual NF Wage Costs before WSB Minimum]])</f>
        <v>0</v>
      </c>
      <c r="R48" s="17">
        <f>IFERROR(IF(StaffPayroll[[#This Row],[Annual Cost of Wage Increase included in Rate Adjustment]]=0,0,Q48*'[1]Facility Info Input'!$F$10),0)</f>
        <v>0</v>
      </c>
      <c r="S48" s="18">
        <f>IFERROR(IF(StaffPayroll[[#This Row],[Annual Cost of Wage Increase included in Rate Adjustment]]=0,0,IF('[1]Facility Info Input'!$F$11&lt;=0,0,Q48*'[1]Facility Info Input'!$F$11)),0)</f>
        <v>0</v>
      </c>
      <c r="T48" s="18">
        <f>IFERROR(IF(StaffPayroll[[#This Row],[Annual Cost of Wage Increase included in Rate Adjustment]]=0,0,IF('[1]Facility Info Input'!$F$12&lt;=0,0,Q48*'[1]Facility Info Input'!$F$12)),0)</f>
        <v>0</v>
      </c>
      <c r="U48" s="18">
        <f t="shared" si="0"/>
        <v>0</v>
      </c>
      <c r="V48" s="19">
        <f t="shared" si="1"/>
        <v>0</v>
      </c>
    </row>
    <row r="49" spans="1:22" x14ac:dyDescent="0.25">
      <c r="A49" s="7"/>
      <c r="B49" s="8"/>
      <c r="C49" s="8"/>
      <c r="D49" s="9"/>
      <c r="E49" s="10"/>
      <c r="F49" s="10"/>
      <c r="G49" s="11"/>
      <c r="H49" s="12"/>
      <c r="I49" s="13"/>
      <c r="J49" s="14" t="str">
        <f>StaffPayroll[[#This Row],[Leave Blank]]&amp;" "&amp;StaffPayroll[[#This Row],[Employee, number or code]]</f>
        <v xml:space="preserve"> </v>
      </c>
      <c r="K49" s="14" t="str">
        <f>_xlfn.IFNA(VLOOKUP(StaffPayroll[[#This Row],[Position / Title]],[1]Lists!A:C,3,FALSE),"")</f>
        <v/>
      </c>
      <c r="L49" s="14">
        <f>StaffPayroll[[#This Row],[Payroll Period Ends Date (Minimum two months)]]-StaffPayroll[[#This Row],[Payroll Period Begins Date        (Must start after 6/1/2025)]]+1</f>
        <v>1</v>
      </c>
      <c r="M49" s="15">
        <f>IFERROR(IF(VLOOKUP(K49,'[1]Facility Info Input'!$B$25:$D$34,3,FALSE)="",1,VLOOKUP(K49,'[1]Facility Info Input'!$B$25:$D$34,3,FALSE)),0)</f>
        <v>0</v>
      </c>
      <c r="N49" s="16" t="str">
        <f>IF(StaffPayroll[[#This Row],[Employee, number or code]]="","",IF(StaffPayroll[[#This Row],[Position / Title]]="","",VLOOKUP(StaffPayroll[[#This Row],[Position / Title]],[1]Lists!A:C,2,FALSE)))</f>
        <v/>
      </c>
      <c r="O49" s="16">
        <f>IF(D49="",0,StaffPayroll[[#This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9" s="17">
        <f>IF(StaffPayroll[[#This Row],[Hourly WSB  Wage Minimum]]="",0,StaffPayroll[[#This Row],[Annual NF Wage Costs after WSB Minimum]]-StaffPayroll[[#This Row],[Annual NF Wage Costs before WSB Minimum]])</f>
        <v>0</v>
      </c>
      <c r="R49" s="17">
        <f>IFERROR(IF(StaffPayroll[[#This Row],[Annual Cost of Wage Increase included in Rate Adjustment]]=0,0,Q49*'[1]Facility Info Input'!$F$10),0)</f>
        <v>0</v>
      </c>
      <c r="S49" s="18">
        <f>IFERROR(IF(StaffPayroll[[#This Row],[Annual Cost of Wage Increase included in Rate Adjustment]]=0,0,IF('[1]Facility Info Input'!$F$11&lt;=0,0,Q49*'[1]Facility Info Input'!$F$11)),0)</f>
        <v>0</v>
      </c>
      <c r="T49" s="18">
        <f>IFERROR(IF(StaffPayroll[[#This Row],[Annual Cost of Wage Increase included in Rate Adjustment]]=0,0,IF('[1]Facility Info Input'!$F$12&lt;=0,0,Q49*'[1]Facility Info Input'!$F$12)),0)</f>
        <v>0</v>
      </c>
      <c r="U49" s="18">
        <f t="shared" si="0"/>
        <v>0</v>
      </c>
      <c r="V49" s="19">
        <f t="shared" si="1"/>
        <v>0</v>
      </c>
    </row>
    <row r="50" spans="1:22" x14ac:dyDescent="0.25">
      <c r="A50" s="7"/>
      <c r="B50" s="8"/>
      <c r="C50" s="8"/>
      <c r="D50" s="9"/>
      <c r="E50" s="10"/>
      <c r="F50" s="10"/>
      <c r="G50" s="11"/>
      <c r="H50" s="12"/>
      <c r="I50" s="13"/>
      <c r="J50" s="14" t="str">
        <f>StaffPayroll[[#This Row],[Leave Blank]]&amp;" "&amp;StaffPayroll[[#This Row],[Employee, number or code]]</f>
        <v xml:space="preserve"> </v>
      </c>
      <c r="K50" s="14" t="str">
        <f>_xlfn.IFNA(VLOOKUP(StaffPayroll[[#This Row],[Position / Title]],[1]Lists!A:C,3,FALSE),"")</f>
        <v/>
      </c>
      <c r="L50" s="14">
        <f>StaffPayroll[[#This Row],[Payroll Period Ends Date (Minimum two months)]]-StaffPayroll[[#This Row],[Payroll Period Begins Date        (Must start after 6/1/2025)]]+1</f>
        <v>1</v>
      </c>
      <c r="M50" s="15">
        <f>IFERROR(IF(VLOOKUP(K50,'[1]Facility Info Input'!$B$25:$D$34,3,FALSE)="",1,VLOOKUP(K50,'[1]Facility Info Input'!$B$25:$D$34,3,FALSE)),0)</f>
        <v>0</v>
      </c>
      <c r="N50" s="16" t="str">
        <f>IF(StaffPayroll[[#This Row],[Employee, number or code]]="","",IF(StaffPayroll[[#This Row],[Position / Title]]="","",VLOOKUP(StaffPayroll[[#This Row],[Position / Title]],[1]Lists!A:C,2,FALSE)))</f>
        <v/>
      </c>
      <c r="O50" s="16">
        <f>IF(D50="",0,StaffPayroll[[#This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0" s="17">
        <f>IF(StaffPayroll[[#This Row],[Hourly WSB  Wage Minimum]]="",0,StaffPayroll[[#This Row],[Annual NF Wage Costs after WSB Minimum]]-StaffPayroll[[#This Row],[Annual NF Wage Costs before WSB Minimum]])</f>
        <v>0</v>
      </c>
      <c r="R50" s="17">
        <f>IFERROR(IF(StaffPayroll[[#This Row],[Annual Cost of Wage Increase included in Rate Adjustment]]=0,0,Q50*'[1]Facility Info Input'!$F$10),0)</f>
        <v>0</v>
      </c>
      <c r="S50" s="18">
        <f>IFERROR(IF(StaffPayroll[[#This Row],[Annual Cost of Wage Increase included in Rate Adjustment]]=0,0,IF('[1]Facility Info Input'!$F$11&lt;=0,0,Q50*'[1]Facility Info Input'!$F$11)),0)</f>
        <v>0</v>
      </c>
      <c r="T50" s="18">
        <f>IFERROR(IF(StaffPayroll[[#This Row],[Annual Cost of Wage Increase included in Rate Adjustment]]=0,0,IF('[1]Facility Info Input'!$F$12&lt;=0,0,Q50*'[1]Facility Info Input'!$F$12)),0)</f>
        <v>0</v>
      </c>
      <c r="U50" s="18">
        <f t="shared" si="0"/>
        <v>0</v>
      </c>
      <c r="V50" s="19">
        <f t="shared" si="1"/>
        <v>0</v>
      </c>
    </row>
    <row r="51" spans="1:22" x14ac:dyDescent="0.25">
      <c r="A51" s="7"/>
      <c r="B51" s="8"/>
      <c r="C51" s="8"/>
      <c r="D51" s="9"/>
      <c r="E51" s="10"/>
      <c r="F51" s="10"/>
      <c r="G51" s="11"/>
      <c r="H51" s="12"/>
      <c r="I51" s="13"/>
      <c r="J51" s="14" t="str">
        <f>StaffPayroll[[#This Row],[Leave Blank]]&amp;" "&amp;StaffPayroll[[#This Row],[Employee, number or code]]</f>
        <v xml:space="preserve"> </v>
      </c>
      <c r="K51" s="14" t="str">
        <f>_xlfn.IFNA(VLOOKUP(StaffPayroll[[#This Row],[Position / Title]],[1]Lists!A:C,3,FALSE),"")</f>
        <v/>
      </c>
      <c r="L51" s="14">
        <f>StaffPayroll[[#This Row],[Payroll Period Ends Date (Minimum two months)]]-StaffPayroll[[#This Row],[Payroll Period Begins Date        (Must start after 6/1/2025)]]+1</f>
        <v>1</v>
      </c>
      <c r="M51" s="15">
        <f>IFERROR(IF(VLOOKUP(K51,'[1]Facility Info Input'!$B$25:$D$34,3,FALSE)="",1,VLOOKUP(K51,'[1]Facility Info Input'!$B$25:$D$34,3,FALSE)),0)</f>
        <v>0</v>
      </c>
      <c r="N51" s="16" t="str">
        <f>IF(StaffPayroll[[#This Row],[Employee, number or code]]="","",IF(StaffPayroll[[#This Row],[Position / Title]]="","",VLOOKUP(StaffPayroll[[#This Row],[Position / Title]],[1]Lists!A:C,2,FALSE)))</f>
        <v/>
      </c>
      <c r="O51" s="16">
        <f>IF(D51="",0,StaffPayroll[[#This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1" s="17">
        <f>IF(StaffPayroll[[#This Row],[Hourly WSB  Wage Minimum]]="",0,StaffPayroll[[#This Row],[Annual NF Wage Costs after WSB Minimum]]-StaffPayroll[[#This Row],[Annual NF Wage Costs before WSB Minimum]])</f>
        <v>0</v>
      </c>
      <c r="R51" s="17">
        <f>IFERROR(IF(StaffPayroll[[#This Row],[Annual Cost of Wage Increase included in Rate Adjustment]]=0,0,Q51*'[1]Facility Info Input'!$F$10),0)</f>
        <v>0</v>
      </c>
      <c r="S51" s="18">
        <f>IFERROR(IF(StaffPayroll[[#This Row],[Annual Cost of Wage Increase included in Rate Adjustment]]=0,0,IF('[1]Facility Info Input'!$F$11&lt;=0,0,Q51*'[1]Facility Info Input'!$F$11)),0)</f>
        <v>0</v>
      </c>
      <c r="T51" s="18">
        <f>IFERROR(IF(StaffPayroll[[#This Row],[Annual Cost of Wage Increase included in Rate Adjustment]]=0,0,IF('[1]Facility Info Input'!$F$12&lt;=0,0,Q51*'[1]Facility Info Input'!$F$12)),0)</f>
        <v>0</v>
      </c>
      <c r="U51" s="18">
        <f t="shared" si="0"/>
        <v>0</v>
      </c>
      <c r="V51" s="19">
        <f t="shared" si="1"/>
        <v>0</v>
      </c>
    </row>
    <row r="52" spans="1:22" x14ac:dyDescent="0.25">
      <c r="A52" s="7"/>
      <c r="B52" s="8"/>
      <c r="C52" s="8"/>
      <c r="D52" s="9"/>
      <c r="E52" s="10"/>
      <c r="F52" s="10"/>
      <c r="G52" s="11"/>
      <c r="H52" s="12"/>
      <c r="I52" s="13"/>
      <c r="J52" s="14" t="str">
        <f>StaffPayroll[[#This Row],[Leave Blank]]&amp;" "&amp;StaffPayroll[[#This Row],[Employee, number or code]]</f>
        <v xml:space="preserve"> </v>
      </c>
      <c r="K52" s="14" t="str">
        <f>_xlfn.IFNA(VLOOKUP(StaffPayroll[[#This Row],[Position / Title]],[1]Lists!A:C,3,FALSE),"")</f>
        <v/>
      </c>
      <c r="L52" s="14">
        <f>StaffPayroll[[#This Row],[Payroll Period Ends Date (Minimum two months)]]-StaffPayroll[[#This Row],[Payroll Period Begins Date        (Must start after 6/1/2025)]]+1</f>
        <v>1</v>
      </c>
      <c r="M52" s="15">
        <f>IFERROR(IF(VLOOKUP(K52,'[1]Facility Info Input'!$B$25:$D$34,3,FALSE)="",1,VLOOKUP(K52,'[1]Facility Info Input'!$B$25:$D$34,3,FALSE)),0)</f>
        <v>0</v>
      </c>
      <c r="N52" s="16" t="str">
        <f>IF(StaffPayroll[[#This Row],[Employee, number or code]]="","",IF(StaffPayroll[[#This Row],[Position / Title]]="","",VLOOKUP(StaffPayroll[[#This Row],[Position / Title]],[1]Lists!A:C,2,FALSE)))</f>
        <v/>
      </c>
      <c r="O52" s="16">
        <f>IF(D52="",0,StaffPayroll[[#This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2" s="17">
        <f>IF(StaffPayroll[[#This Row],[Hourly WSB  Wage Minimum]]="",0,StaffPayroll[[#This Row],[Annual NF Wage Costs after WSB Minimum]]-StaffPayroll[[#This Row],[Annual NF Wage Costs before WSB Minimum]])</f>
        <v>0</v>
      </c>
      <c r="R52" s="17">
        <f>IFERROR(IF(StaffPayroll[[#This Row],[Annual Cost of Wage Increase included in Rate Adjustment]]=0,0,Q52*'[1]Facility Info Input'!$F$10),0)</f>
        <v>0</v>
      </c>
      <c r="S52" s="18">
        <f>IFERROR(IF(StaffPayroll[[#This Row],[Annual Cost of Wage Increase included in Rate Adjustment]]=0,0,IF('[1]Facility Info Input'!$F$11&lt;=0,0,Q52*'[1]Facility Info Input'!$F$11)),0)</f>
        <v>0</v>
      </c>
      <c r="T52" s="18">
        <f>IFERROR(IF(StaffPayroll[[#This Row],[Annual Cost of Wage Increase included in Rate Adjustment]]=0,0,IF('[1]Facility Info Input'!$F$12&lt;=0,0,Q52*'[1]Facility Info Input'!$F$12)),0)</f>
        <v>0</v>
      </c>
      <c r="U52" s="18">
        <f t="shared" si="0"/>
        <v>0</v>
      </c>
      <c r="V52" s="19">
        <f t="shared" si="1"/>
        <v>0</v>
      </c>
    </row>
    <row r="53" spans="1:22" x14ac:dyDescent="0.25">
      <c r="A53" s="7"/>
      <c r="B53" s="8"/>
      <c r="C53" s="8"/>
      <c r="D53" s="9"/>
      <c r="E53" s="10"/>
      <c r="F53" s="10"/>
      <c r="G53" s="11"/>
      <c r="H53" s="12"/>
      <c r="I53" s="13"/>
      <c r="J53" s="14" t="str">
        <f>StaffPayroll[[#This Row],[Leave Blank]]&amp;" "&amp;StaffPayroll[[#This Row],[Employee, number or code]]</f>
        <v xml:space="preserve"> </v>
      </c>
      <c r="K53" s="14" t="str">
        <f>_xlfn.IFNA(VLOOKUP(StaffPayroll[[#This Row],[Position / Title]],[1]Lists!A:C,3,FALSE),"")</f>
        <v/>
      </c>
      <c r="L53" s="14">
        <f>StaffPayroll[[#This Row],[Payroll Period Ends Date (Minimum two months)]]-StaffPayroll[[#This Row],[Payroll Period Begins Date        (Must start after 6/1/2025)]]+1</f>
        <v>1</v>
      </c>
      <c r="M53" s="15">
        <f>IFERROR(IF(VLOOKUP(K53,'[1]Facility Info Input'!$B$25:$D$34,3,FALSE)="",1,VLOOKUP(K53,'[1]Facility Info Input'!$B$25:$D$34,3,FALSE)),0)</f>
        <v>0</v>
      </c>
      <c r="N53" s="16" t="str">
        <f>IF(StaffPayroll[[#This Row],[Employee, number or code]]="","",IF(StaffPayroll[[#This Row],[Position / Title]]="","",VLOOKUP(StaffPayroll[[#This Row],[Position / Title]],[1]Lists!A:C,2,FALSE)))</f>
        <v/>
      </c>
      <c r="O53" s="16">
        <f>IF(D53="",0,StaffPayroll[[#This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3" s="17">
        <f>IF(StaffPayroll[[#This Row],[Hourly WSB  Wage Minimum]]="",0,StaffPayroll[[#This Row],[Annual NF Wage Costs after WSB Minimum]]-StaffPayroll[[#This Row],[Annual NF Wage Costs before WSB Minimum]])</f>
        <v>0</v>
      </c>
      <c r="R53" s="17">
        <f>IFERROR(IF(StaffPayroll[[#This Row],[Annual Cost of Wage Increase included in Rate Adjustment]]=0,0,Q53*'[1]Facility Info Input'!$F$10),0)</f>
        <v>0</v>
      </c>
      <c r="S53" s="18">
        <f>IFERROR(IF(StaffPayroll[[#This Row],[Annual Cost of Wage Increase included in Rate Adjustment]]=0,0,IF('[1]Facility Info Input'!$F$11&lt;=0,0,Q53*'[1]Facility Info Input'!$F$11)),0)</f>
        <v>0</v>
      </c>
      <c r="T53" s="18">
        <f>IFERROR(IF(StaffPayroll[[#This Row],[Annual Cost of Wage Increase included in Rate Adjustment]]=0,0,IF('[1]Facility Info Input'!$F$12&lt;=0,0,Q53*'[1]Facility Info Input'!$F$12)),0)</f>
        <v>0</v>
      </c>
      <c r="U53" s="18">
        <f t="shared" si="0"/>
        <v>0</v>
      </c>
      <c r="V53" s="19">
        <f t="shared" si="1"/>
        <v>0</v>
      </c>
    </row>
    <row r="54" spans="1:22" x14ac:dyDescent="0.25">
      <c r="A54" s="7"/>
      <c r="B54" s="8"/>
      <c r="C54" s="8"/>
      <c r="D54" s="9"/>
      <c r="E54" s="10"/>
      <c r="F54" s="10"/>
      <c r="G54" s="11"/>
      <c r="H54" s="12"/>
      <c r="I54" s="13"/>
      <c r="J54" s="14" t="str">
        <f>StaffPayroll[[#This Row],[Leave Blank]]&amp;" "&amp;StaffPayroll[[#This Row],[Employee, number or code]]</f>
        <v xml:space="preserve"> </v>
      </c>
      <c r="K54" s="14" t="str">
        <f>_xlfn.IFNA(VLOOKUP(StaffPayroll[[#This Row],[Position / Title]],[1]Lists!A:C,3,FALSE),"")</f>
        <v/>
      </c>
      <c r="L54" s="14">
        <f>StaffPayroll[[#This Row],[Payroll Period Ends Date (Minimum two months)]]-StaffPayroll[[#This Row],[Payroll Period Begins Date        (Must start after 6/1/2025)]]+1</f>
        <v>1</v>
      </c>
      <c r="M54" s="15">
        <f>IFERROR(IF(VLOOKUP(K54,'[1]Facility Info Input'!$B$25:$D$34,3,FALSE)="",1,VLOOKUP(K54,'[1]Facility Info Input'!$B$25:$D$34,3,FALSE)),0)</f>
        <v>0</v>
      </c>
      <c r="N54" s="16" t="str">
        <f>IF(StaffPayroll[[#This Row],[Employee, number or code]]="","",IF(StaffPayroll[[#This Row],[Position / Title]]="","",VLOOKUP(StaffPayroll[[#This Row],[Position / Title]],[1]Lists!A:C,2,FALSE)))</f>
        <v/>
      </c>
      <c r="O54" s="16">
        <f>IF(D54="",0,StaffPayroll[[#This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4" s="17">
        <f>IF(StaffPayroll[[#This Row],[Hourly WSB  Wage Minimum]]="",0,StaffPayroll[[#This Row],[Annual NF Wage Costs after WSB Minimum]]-StaffPayroll[[#This Row],[Annual NF Wage Costs before WSB Minimum]])</f>
        <v>0</v>
      </c>
      <c r="R54" s="17">
        <f>IFERROR(IF(StaffPayroll[[#This Row],[Annual Cost of Wage Increase included in Rate Adjustment]]=0,0,Q54*'[1]Facility Info Input'!$F$10),0)</f>
        <v>0</v>
      </c>
      <c r="S54" s="18">
        <f>IFERROR(IF(StaffPayroll[[#This Row],[Annual Cost of Wage Increase included in Rate Adjustment]]=0,0,IF('[1]Facility Info Input'!$F$11&lt;=0,0,Q54*'[1]Facility Info Input'!$F$11)),0)</f>
        <v>0</v>
      </c>
      <c r="T54" s="18">
        <f>IFERROR(IF(StaffPayroll[[#This Row],[Annual Cost of Wage Increase included in Rate Adjustment]]=0,0,IF('[1]Facility Info Input'!$F$12&lt;=0,0,Q54*'[1]Facility Info Input'!$F$12)),0)</f>
        <v>0</v>
      </c>
      <c r="U54" s="18">
        <f t="shared" si="0"/>
        <v>0</v>
      </c>
      <c r="V54" s="19">
        <f t="shared" si="1"/>
        <v>0</v>
      </c>
    </row>
    <row r="55" spans="1:22" x14ac:dyDescent="0.25">
      <c r="A55" s="7"/>
      <c r="B55" s="8"/>
      <c r="C55" s="8"/>
      <c r="D55" s="9"/>
      <c r="E55" s="10"/>
      <c r="F55" s="10"/>
      <c r="G55" s="11"/>
      <c r="H55" s="12"/>
      <c r="I55" s="13"/>
      <c r="J55" s="14" t="str">
        <f>StaffPayroll[[#This Row],[Leave Blank]]&amp;" "&amp;StaffPayroll[[#This Row],[Employee, number or code]]</f>
        <v xml:space="preserve"> </v>
      </c>
      <c r="K55" s="14" t="str">
        <f>_xlfn.IFNA(VLOOKUP(StaffPayroll[[#This Row],[Position / Title]],[1]Lists!A:C,3,FALSE),"")</f>
        <v/>
      </c>
      <c r="L55" s="14">
        <f>StaffPayroll[[#This Row],[Payroll Period Ends Date (Minimum two months)]]-StaffPayroll[[#This Row],[Payroll Period Begins Date        (Must start after 6/1/2025)]]+1</f>
        <v>1</v>
      </c>
      <c r="M55" s="15">
        <f>IFERROR(IF(VLOOKUP(K55,'[1]Facility Info Input'!$B$25:$D$34,3,FALSE)="",1,VLOOKUP(K55,'[1]Facility Info Input'!$B$25:$D$34,3,FALSE)),0)</f>
        <v>0</v>
      </c>
      <c r="N55" s="16" t="str">
        <f>IF(StaffPayroll[[#This Row],[Employee, number or code]]="","",IF(StaffPayroll[[#This Row],[Position / Title]]="","",VLOOKUP(StaffPayroll[[#This Row],[Position / Title]],[1]Lists!A:C,2,FALSE)))</f>
        <v/>
      </c>
      <c r="O55" s="16">
        <f>IF(D55="",0,StaffPayroll[[#This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5" s="17">
        <f>IF(StaffPayroll[[#This Row],[Hourly WSB  Wage Minimum]]="",0,StaffPayroll[[#This Row],[Annual NF Wage Costs after WSB Minimum]]-StaffPayroll[[#This Row],[Annual NF Wage Costs before WSB Minimum]])</f>
        <v>0</v>
      </c>
      <c r="R55" s="17">
        <f>IFERROR(IF(StaffPayroll[[#This Row],[Annual Cost of Wage Increase included in Rate Adjustment]]=0,0,Q55*'[1]Facility Info Input'!$F$10),0)</f>
        <v>0</v>
      </c>
      <c r="S55" s="18">
        <f>IFERROR(IF(StaffPayroll[[#This Row],[Annual Cost of Wage Increase included in Rate Adjustment]]=0,0,IF('[1]Facility Info Input'!$F$11&lt;=0,0,Q55*'[1]Facility Info Input'!$F$11)),0)</f>
        <v>0</v>
      </c>
      <c r="T55" s="18">
        <f>IFERROR(IF(StaffPayroll[[#This Row],[Annual Cost of Wage Increase included in Rate Adjustment]]=0,0,IF('[1]Facility Info Input'!$F$12&lt;=0,0,Q55*'[1]Facility Info Input'!$F$12)),0)</f>
        <v>0</v>
      </c>
      <c r="U55" s="18">
        <f t="shared" si="0"/>
        <v>0</v>
      </c>
      <c r="V55" s="19">
        <f t="shared" si="1"/>
        <v>0</v>
      </c>
    </row>
    <row r="56" spans="1:22" x14ac:dyDescent="0.25">
      <c r="A56" s="7"/>
      <c r="B56" s="8"/>
      <c r="C56" s="8"/>
      <c r="D56" s="9"/>
      <c r="E56" s="10"/>
      <c r="F56" s="10"/>
      <c r="G56" s="11"/>
      <c r="H56" s="12"/>
      <c r="I56" s="13"/>
      <c r="J56" s="14" t="str">
        <f>StaffPayroll[[#This Row],[Leave Blank]]&amp;" "&amp;StaffPayroll[[#This Row],[Employee, number or code]]</f>
        <v xml:space="preserve"> </v>
      </c>
      <c r="K56" s="14" t="str">
        <f>_xlfn.IFNA(VLOOKUP(StaffPayroll[[#This Row],[Position / Title]],[1]Lists!A:C,3,FALSE),"")</f>
        <v/>
      </c>
      <c r="L56" s="14">
        <f>StaffPayroll[[#This Row],[Payroll Period Ends Date (Minimum two months)]]-StaffPayroll[[#This Row],[Payroll Period Begins Date        (Must start after 6/1/2025)]]+1</f>
        <v>1</v>
      </c>
      <c r="M56" s="15">
        <f>IFERROR(IF(VLOOKUP(K56,'[1]Facility Info Input'!$B$25:$D$34,3,FALSE)="",1,VLOOKUP(K56,'[1]Facility Info Input'!$B$25:$D$34,3,FALSE)),0)</f>
        <v>0</v>
      </c>
      <c r="N56" s="16" t="str">
        <f>IF(StaffPayroll[[#This Row],[Employee, number or code]]="","",IF(StaffPayroll[[#This Row],[Position / Title]]="","",VLOOKUP(StaffPayroll[[#This Row],[Position / Title]],[1]Lists!A:C,2,FALSE)))</f>
        <v/>
      </c>
      <c r="O56" s="16">
        <f>IF(D56="",0,StaffPayroll[[#This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6" s="17">
        <f>IF(StaffPayroll[[#This Row],[Hourly WSB  Wage Minimum]]="",0,StaffPayroll[[#This Row],[Annual NF Wage Costs after WSB Minimum]]-StaffPayroll[[#This Row],[Annual NF Wage Costs before WSB Minimum]])</f>
        <v>0</v>
      </c>
      <c r="R56" s="17">
        <f>IFERROR(IF(StaffPayroll[[#This Row],[Annual Cost of Wage Increase included in Rate Adjustment]]=0,0,Q56*'[1]Facility Info Input'!$F$10),0)</f>
        <v>0</v>
      </c>
      <c r="S56" s="18">
        <f>IFERROR(IF(StaffPayroll[[#This Row],[Annual Cost of Wage Increase included in Rate Adjustment]]=0,0,IF('[1]Facility Info Input'!$F$11&lt;=0,0,Q56*'[1]Facility Info Input'!$F$11)),0)</f>
        <v>0</v>
      </c>
      <c r="T56" s="18">
        <f>IFERROR(IF(StaffPayroll[[#This Row],[Annual Cost of Wage Increase included in Rate Adjustment]]=0,0,IF('[1]Facility Info Input'!$F$12&lt;=0,0,Q56*'[1]Facility Info Input'!$F$12)),0)</f>
        <v>0</v>
      </c>
      <c r="U56" s="18">
        <f t="shared" si="0"/>
        <v>0</v>
      </c>
      <c r="V56" s="19">
        <f t="shared" si="1"/>
        <v>0</v>
      </c>
    </row>
    <row r="57" spans="1:22" x14ac:dyDescent="0.25">
      <c r="A57" s="7"/>
      <c r="B57" s="8"/>
      <c r="C57" s="8"/>
      <c r="D57" s="9"/>
      <c r="E57" s="10"/>
      <c r="F57" s="10"/>
      <c r="G57" s="11"/>
      <c r="H57" s="12"/>
      <c r="I57" s="13"/>
      <c r="J57" s="14" t="str">
        <f>StaffPayroll[[#This Row],[Leave Blank]]&amp;" "&amp;StaffPayroll[[#This Row],[Employee, number or code]]</f>
        <v xml:space="preserve"> </v>
      </c>
      <c r="K57" s="14" t="str">
        <f>_xlfn.IFNA(VLOOKUP(StaffPayroll[[#This Row],[Position / Title]],[1]Lists!A:C,3,FALSE),"")</f>
        <v/>
      </c>
      <c r="L57" s="14">
        <f>StaffPayroll[[#This Row],[Payroll Period Ends Date (Minimum two months)]]-StaffPayroll[[#This Row],[Payroll Period Begins Date        (Must start after 6/1/2025)]]+1</f>
        <v>1</v>
      </c>
      <c r="M57" s="15">
        <f>IFERROR(IF(VLOOKUP(K57,'[1]Facility Info Input'!$B$25:$D$34,3,FALSE)="",1,VLOOKUP(K57,'[1]Facility Info Input'!$B$25:$D$34,3,FALSE)),0)</f>
        <v>0</v>
      </c>
      <c r="N57" s="16" t="str">
        <f>IF(StaffPayroll[[#This Row],[Employee, number or code]]="","",IF(StaffPayroll[[#This Row],[Position / Title]]="","",VLOOKUP(StaffPayroll[[#This Row],[Position / Title]],[1]Lists!A:C,2,FALSE)))</f>
        <v/>
      </c>
      <c r="O57" s="16">
        <f>IF(D57="",0,StaffPayroll[[#This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7" s="17">
        <f>IF(StaffPayroll[[#This Row],[Hourly WSB  Wage Minimum]]="",0,StaffPayroll[[#This Row],[Annual NF Wage Costs after WSB Minimum]]-StaffPayroll[[#This Row],[Annual NF Wage Costs before WSB Minimum]])</f>
        <v>0</v>
      </c>
      <c r="R57" s="17">
        <f>IFERROR(IF(StaffPayroll[[#This Row],[Annual Cost of Wage Increase included in Rate Adjustment]]=0,0,Q57*'[1]Facility Info Input'!$F$10),0)</f>
        <v>0</v>
      </c>
      <c r="S57" s="18">
        <f>IFERROR(IF(StaffPayroll[[#This Row],[Annual Cost of Wage Increase included in Rate Adjustment]]=0,0,IF('[1]Facility Info Input'!$F$11&lt;=0,0,Q57*'[1]Facility Info Input'!$F$11)),0)</f>
        <v>0</v>
      </c>
      <c r="T57" s="18">
        <f>IFERROR(IF(StaffPayroll[[#This Row],[Annual Cost of Wage Increase included in Rate Adjustment]]=0,0,IF('[1]Facility Info Input'!$F$12&lt;=0,0,Q57*'[1]Facility Info Input'!$F$12)),0)</f>
        <v>0</v>
      </c>
      <c r="U57" s="18">
        <f t="shared" si="0"/>
        <v>0</v>
      </c>
      <c r="V57" s="19">
        <f t="shared" si="1"/>
        <v>0</v>
      </c>
    </row>
    <row r="58" spans="1:22" x14ac:dyDescent="0.25">
      <c r="A58" s="7"/>
      <c r="B58" s="8"/>
      <c r="C58" s="8"/>
      <c r="D58" s="9"/>
      <c r="E58" s="10"/>
      <c r="F58" s="10"/>
      <c r="G58" s="11"/>
      <c r="H58" s="12"/>
      <c r="I58" s="13"/>
      <c r="J58" s="14" t="str">
        <f>StaffPayroll[[#This Row],[Leave Blank]]&amp;" "&amp;StaffPayroll[[#This Row],[Employee, number or code]]</f>
        <v xml:space="preserve"> </v>
      </c>
      <c r="K58" s="14" t="str">
        <f>_xlfn.IFNA(VLOOKUP(StaffPayroll[[#This Row],[Position / Title]],[1]Lists!A:C,3,FALSE),"")</f>
        <v/>
      </c>
      <c r="L58" s="14">
        <f>StaffPayroll[[#This Row],[Payroll Period Ends Date (Minimum two months)]]-StaffPayroll[[#This Row],[Payroll Period Begins Date        (Must start after 6/1/2025)]]+1</f>
        <v>1</v>
      </c>
      <c r="M58" s="15">
        <f>IFERROR(IF(VLOOKUP(K58,'[1]Facility Info Input'!$B$25:$D$34,3,FALSE)="",1,VLOOKUP(K58,'[1]Facility Info Input'!$B$25:$D$34,3,FALSE)),0)</f>
        <v>0</v>
      </c>
      <c r="N58" s="16" t="str">
        <f>IF(StaffPayroll[[#This Row],[Employee, number or code]]="","",IF(StaffPayroll[[#This Row],[Position / Title]]="","",VLOOKUP(StaffPayroll[[#This Row],[Position / Title]],[1]Lists!A:C,2,FALSE)))</f>
        <v/>
      </c>
      <c r="O58" s="16">
        <f>IF(D58="",0,StaffPayroll[[#This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8" s="17">
        <f>IF(StaffPayroll[[#This Row],[Hourly WSB  Wage Minimum]]="",0,StaffPayroll[[#This Row],[Annual NF Wage Costs after WSB Minimum]]-StaffPayroll[[#This Row],[Annual NF Wage Costs before WSB Minimum]])</f>
        <v>0</v>
      </c>
      <c r="R58" s="17">
        <f>IFERROR(IF(StaffPayroll[[#This Row],[Annual Cost of Wage Increase included in Rate Adjustment]]=0,0,Q58*'[1]Facility Info Input'!$F$10),0)</f>
        <v>0</v>
      </c>
      <c r="S58" s="18">
        <f>IFERROR(IF(StaffPayroll[[#This Row],[Annual Cost of Wage Increase included in Rate Adjustment]]=0,0,IF('[1]Facility Info Input'!$F$11&lt;=0,0,Q58*'[1]Facility Info Input'!$F$11)),0)</f>
        <v>0</v>
      </c>
      <c r="T58" s="18">
        <f>IFERROR(IF(StaffPayroll[[#This Row],[Annual Cost of Wage Increase included in Rate Adjustment]]=0,0,IF('[1]Facility Info Input'!$F$12&lt;=0,0,Q58*'[1]Facility Info Input'!$F$12)),0)</f>
        <v>0</v>
      </c>
      <c r="U58" s="18">
        <f t="shared" si="0"/>
        <v>0</v>
      </c>
      <c r="V58" s="19">
        <f t="shared" si="1"/>
        <v>0</v>
      </c>
    </row>
    <row r="59" spans="1:22" x14ac:dyDescent="0.25">
      <c r="A59" s="7"/>
      <c r="B59" s="8"/>
      <c r="C59" s="8"/>
      <c r="D59" s="9"/>
      <c r="E59" s="10"/>
      <c r="F59" s="10"/>
      <c r="G59" s="11"/>
      <c r="H59" s="12"/>
      <c r="I59" s="13"/>
      <c r="J59" s="14" t="str">
        <f>StaffPayroll[[#This Row],[Leave Blank]]&amp;" "&amp;StaffPayroll[[#This Row],[Employee, number or code]]</f>
        <v xml:space="preserve"> </v>
      </c>
      <c r="K59" s="14" t="str">
        <f>_xlfn.IFNA(VLOOKUP(StaffPayroll[[#This Row],[Position / Title]],[1]Lists!A:C,3,FALSE),"")</f>
        <v/>
      </c>
      <c r="L59" s="14">
        <f>StaffPayroll[[#This Row],[Payroll Period Ends Date (Minimum two months)]]-StaffPayroll[[#This Row],[Payroll Period Begins Date        (Must start after 6/1/2025)]]+1</f>
        <v>1</v>
      </c>
      <c r="M59" s="15">
        <f>IFERROR(IF(VLOOKUP(K59,'[1]Facility Info Input'!$B$25:$D$34,3,FALSE)="",1,VLOOKUP(K59,'[1]Facility Info Input'!$B$25:$D$34,3,FALSE)),0)</f>
        <v>0</v>
      </c>
      <c r="N59" s="16" t="str">
        <f>IF(StaffPayroll[[#This Row],[Employee, number or code]]="","",IF(StaffPayroll[[#This Row],[Position / Title]]="","",VLOOKUP(StaffPayroll[[#This Row],[Position / Title]],[1]Lists!A:C,2,FALSE)))</f>
        <v/>
      </c>
      <c r="O59" s="16">
        <f>IF(D59="",0,StaffPayroll[[#This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9" s="17">
        <f>IF(StaffPayroll[[#This Row],[Hourly WSB  Wage Minimum]]="",0,StaffPayroll[[#This Row],[Annual NF Wage Costs after WSB Minimum]]-StaffPayroll[[#This Row],[Annual NF Wage Costs before WSB Minimum]])</f>
        <v>0</v>
      </c>
      <c r="R59" s="17">
        <f>IFERROR(IF(StaffPayroll[[#This Row],[Annual Cost of Wage Increase included in Rate Adjustment]]=0,0,Q59*'[1]Facility Info Input'!$F$10),0)</f>
        <v>0</v>
      </c>
      <c r="S59" s="18">
        <f>IFERROR(IF(StaffPayroll[[#This Row],[Annual Cost of Wage Increase included in Rate Adjustment]]=0,0,IF('[1]Facility Info Input'!$F$11&lt;=0,0,Q59*'[1]Facility Info Input'!$F$11)),0)</f>
        <v>0</v>
      </c>
      <c r="T59" s="18">
        <f>IFERROR(IF(StaffPayroll[[#This Row],[Annual Cost of Wage Increase included in Rate Adjustment]]=0,0,IF('[1]Facility Info Input'!$F$12&lt;=0,0,Q59*'[1]Facility Info Input'!$F$12)),0)</f>
        <v>0</v>
      </c>
      <c r="U59" s="18">
        <f t="shared" si="0"/>
        <v>0</v>
      </c>
      <c r="V59" s="19">
        <f t="shared" si="1"/>
        <v>0</v>
      </c>
    </row>
    <row r="60" spans="1:22" x14ac:dyDescent="0.25">
      <c r="A60" s="7"/>
      <c r="B60" s="8"/>
      <c r="C60" s="8"/>
      <c r="D60" s="9"/>
      <c r="E60" s="10"/>
      <c r="F60" s="10"/>
      <c r="G60" s="11"/>
      <c r="H60" s="12"/>
      <c r="I60" s="13"/>
      <c r="J60" s="14" t="str">
        <f>StaffPayroll[[#This Row],[Leave Blank]]&amp;" "&amp;StaffPayroll[[#This Row],[Employee, number or code]]</f>
        <v xml:space="preserve"> </v>
      </c>
      <c r="K60" s="14" t="str">
        <f>_xlfn.IFNA(VLOOKUP(StaffPayroll[[#This Row],[Position / Title]],[1]Lists!A:C,3,FALSE),"")</f>
        <v/>
      </c>
      <c r="L60" s="14">
        <f>StaffPayroll[[#This Row],[Payroll Period Ends Date (Minimum two months)]]-StaffPayroll[[#This Row],[Payroll Period Begins Date        (Must start after 6/1/2025)]]+1</f>
        <v>1</v>
      </c>
      <c r="M60" s="15">
        <f>IFERROR(IF(VLOOKUP(K60,'[1]Facility Info Input'!$B$25:$D$34,3,FALSE)="",1,VLOOKUP(K60,'[1]Facility Info Input'!$B$25:$D$34,3,FALSE)),0)</f>
        <v>0</v>
      </c>
      <c r="N60" s="16" t="str">
        <f>IF(StaffPayroll[[#This Row],[Employee, number or code]]="","",IF(StaffPayroll[[#This Row],[Position / Title]]="","",VLOOKUP(StaffPayroll[[#This Row],[Position / Title]],[1]Lists!A:C,2,FALSE)))</f>
        <v/>
      </c>
      <c r="O60" s="16">
        <f>IF(D60="",0,StaffPayroll[[#This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0" s="17">
        <f>IF(StaffPayroll[[#This Row],[Hourly WSB  Wage Minimum]]="",0,StaffPayroll[[#This Row],[Annual NF Wage Costs after WSB Minimum]]-StaffPayroll[[#This Row],[Annual NF Wage Costs before WSB Minimum]])</f>
        <v>0</v>
      </c>
      <c r="R60" s="17">
        <f>IFERROR(IF(StaffPayroll[[#This Row],[Annual Cost of Wage Increase included in Rate Adjustment]]=0,0,Q60*'[1]Facility Info Input'!$F$10),0)</f>
        <v>0</v>
      </c>
      <c r="S60" s="18">
        <f>IFERROR(IF(StaffPayroll[[#This Row],[Annual Cost of Wage Increase included in Rate Adjustment]]=0,0,IF('[1]Facility Info Input'!$F$11&lt;=0,0,Q60*'[1]Facility Info Input'!$F$11)),0)</f>
        <v>0</v>
      </c>
      <c r="T60" s="18">
        <f>IFERROR(IF(StaffPayroll[[#This Row],[Annual Cost of Wage Increase included in Rate Adjustment]]=0,0,IF('[1]Facility Info Input'!$F$12&lt;=0,0,Q60*'[1]Facility Info Input'!$F$12)),0)</f>
        <v>0</v>
      </c>
      <c r="U60" s="18">
        <f t="shared" si="0"/>
        <v>0</v>
      </c>
      <c r="V60" s="19">
        <f t="shared" si="1"/>
        <v>0</v>
      </c>
    </row>
    <row r="61" spans="1:22" x14ac:dyDescent="0.25">
      <c r="A61" s="7"/>
      <c r="B61" s="8"/>
      <c r="C61" s="8"/>
      <c r="D61" s="9"/>
      <c r="E61" s="10"/>
      <c r="F61" s="10"/>
      <c r="G61" s="11"/>
      <c r="H61" s="12"/>
      <c r="I61" s="13"/>
      <c r="J61" s="14" t="str">
        <f>StaffPayroll[[#This Row],[Leave Blank]]&amp;" "&amp;StaffPayroll[[#This Row],[Employee, number or code]]</f>
        <v xml:space="preserve"> </v>
      </c>
      <c r="K61" s="14" t="str">
        <f>_xlfn.IFNA(VLOOKUP(StaffPayroll[[#This Row],[Position / Title]],[1]Lists!A:C,3,FALSE),"")</f>
        <v/>
      </c>
      <c r="L61" s="14">
        <f>StaffPayroll[[#This Row],[Payroll Period Ends Date (Minimum two months)]]-StaffPayroll[[#This Row],[Payroll Period Begins Date        (Must start after 6/1/2025)]]+1</f>
        <v>1</v>
      </c>
      <c r="M61" s="15">
        <f>IFERROR(IF(VLOOKUP(K61,'[1]Facility Info Input'!$B$25:$D$34,3,FALSE)="",1,VLOOKUP(K61,'[1]Facility Info Input'!$B$25:$D$34,3,FALSE)),0)</f>
        <v>0</v>
      </c>
      <c r="N61" s="16" t="str">
        <f>IF(StaffPayroll[[#This Row],[Employee, number or code]]="","",IF(StaffPayroll[[#This Row],[Position / Title]]="","",VLOOKUP(StaffPayroll[[#This Row],[Position / Title]],[1]Lists!A:C,2,FALSE)))</f>
        <v/>
      </c>
      <c r="O61" s="16">
        <f>IF(D61="",0,StaffPayroll[[#This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1" s="17">
        <f>IF(StaffPayroll[[#This Row],[Hourly WSB  Wage Minimum]]="",0,StaffPayroll[[#This Row],[Annual NF Wage Costs after WSB Minimum]]-StaffPayroll[[#This Row],[Annual NF Wage Costs before WSB Minimum]])</f>
        <v>0</v>
      </c>
      <c r="R61" s="17">
        <f>IFERROR(IF(StaffPayroll[[#This Row],[Annual Cost of Wage Increase included in Rate Adjustment]]=0,0,Q61*'[1]Facility Info Input'!$F$10),0)</f>
        <v>0</v>
      </c>
      <c r="S61" s="18">
        <f>IFERROR(IF(StaffPayroll[[#This Row],[Annual Cost of Wage Increase included in Rate Adjustment]]=0,0,IF('[1]Facility Info Input'!$F$11&lt;=0,0,Q61*'[1]Facility Info Input'!$F$11)),0)</f>
        <v>0</v>
      </c>
      <c r="T61" s="18">
        <f>IFERROR(IF(StaffPayroll[[#This Row],[Annual Cost of Wage Increase included in Rate Adjustment]]=0,0,IF('[1]Facility Info Input'!$F$12&lt;=0,0,Q61*'[1]Facility Info Input'!$F$12)),0)</f>
        <v>0</v>
      </c>
      <c r="U61" s="18">
        <f t="shared" si="0"/>
        <v>0</v>
      </c>
      <c r="V61" s="19">
        <f t="shared" si="1"/>
        <v>0</v>
      </c>
    </row>
    <row r="62" spans="1:22" x14ac:dyDescent="0.25">
      <c r="A62" s="7"/>
      <c r="B62" s="8"/>
      <c r="C62" s="8"/>
      <c r="D62" s="9"/>
      <c r="E62" s="10"/>
      <c r="F62" s="10"/>
      <c r="G62" s="11"/>
      <c r="H62" s="12"/>
      <c r="I62" s="13"/>
      <c r="J62" s="14" t="str">
        <f>StaffPayroll[[#This Row],[Leave Blank]]&amp;" "&amp;StaffPayroll[[#This Row],[Employee, number or code]]</f>
        <v xml:space="preserve"> </v>
      </c>
      <c r="K62" s="14" t="str">
        <f>_xlfn.IFNA(VLOOKUP(StaffPayroll[[#This Row],[Position / Title]],[1]Lists!A:C,3,FALSE),"")</f>
        <v/>
      </c>
      <c r="L62" s="14">
        <f>StaffPayroll[[#This Row],[Payroll Period Ends Date (Minimum two months)]]-StaffPayroll[[#This Row],[Payroll Period Begins Date        (Must start after 6/1/2025)]]+1</f>
        <v>1</v>
      </c>
      <c r="M62" s="15">
        <f>IFERROR(IF(VLOOKUP(K62,'[1]Facility Info Input'!$B$25:$D$34,3,FALSE)="",1,VLOOKUP(K62,'[1]Facility Info Input'!$B$25:$D$34,3,FALSE)),0)</f>
        <v>0</v>
      </c>
      <c r="N62" s="16" t="str">
        <f>IF(StaffPayroll[[#This Row],[Employee, number or code]]="","",IF(StaffPayroll[[#This Row],[Position / Title]]="","",VLOOKUP(StaffPayroll[[#This Row],[Position / Title]],[1]Lists!A:C,2,FALSE)))</f>
        <v/>
      </c>
      <c r="O62" s="16">
        <f>IF(D62="",0,StaffPayroll[[#This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2" s="17">
        <f>IF(StaffPayroll[[#This Row],[Hourly WSB  Wage Minimum]]="",0,StaffPayroll[[#This Row],[Annual NF Wage Costs after WSB Minimum]]-StaffPayroll[[#This Row],[Annual NF Wage Costs before WSB Minimum]])</f>
        <v>0</v>
      </c>
      <c r="R62" s="17">
        <f>IFERROR(IF(StaffPayroll[[#This Row],[Annual Cost of Wage Increase included in Rate Adjustment]]=0,0,Q62*'[1]Facility Info Input'!$F$10),0)</f>
        <v>0</v>
      </c>
      <c r="S62" s="18">
        <f>IFERROR(IF(StaffPayroll[[#This Row],[Annual Cost of Wage Increase included in Rate Adjustment]]=0,0,IF('[1]Facility Info Input'!$F$11&lt;=0,0,Q62*'[1]Facility Info Input'!$F$11)),0)</f>
        <v>0</v>
      </c>
      <c r="T62" s="18">
        <f>IFERROR(IF(StaffPayroll[[#This Row],[Annual Cost of Wage Increase included in Rate Adjustment]]=0,0,IF('[1]Facility Info Input'!$F$12&lt;=0,0,Q62*'[1]Facility Info Input'!$F$12)),0)</f>
        <v>0</v>
      </c>
      <c r="U62" s="18">
        <f t="shared" si="0"/>
        <v>0</v>
      </c>
      <c r="V62" s="19">
        <f t="shared" si="1"/>
        <v>0</v>
      </c>
    </row>
    <row r="63" spans="1:22" x14ac:dyDescent="0.25">
      <c r="A63" s="7"/>
      <c r="B63" s="8"/>
      <c r="C63" s="8"/>
      <c r="D63" s="9"/>
      <c r="E63" s="10"/>
      <c r="F63" s="10"/>
      <c r="G63" s="11"/>
      <c r="H63" s="12"/>
      <c r="I63" s="13"/>
      <c r="J63" s="14" t="str">
        <f>StaffPayroll[[#This Row],[Leave Blank]]&amp;" "&amp;StaffPayroll[[#This Row],[Employee, number or code]]</f>
        <v xml:space="preserve"> </v>
      </c>
      <c r="K63" s="14" t="str">
        <f>_xlfn.IFNA(VLOOKUP(StaffPayroll[[#This Row],[Position / Title]],[1]Lists!A:C,3,FALSE),"")</f>
        <v/>
      </c>
      <c r="L63" s="14">
        <f>StaffPayroll[[#This Row],[Payroll Period Ends Date (Minimum two months)]]-StaffPayroll[[#This Row],[Payroll Period Begins Date        (Must start after 6/1/2025)]]+1</f>
        <v>1</v>
      </c>
      <c r="M63" s="15">
        <f>IFERROR(IF(VLOOKUP(K63,'[1]Facility Info Input'!$B$25:$D$34,3,FALSE)="",1,VLOOKUP(K63,'[1]Facility Info Input'!$B$25:$D$34,3,FALSE)),0)</f>
        <v>0</v>
      </c>
      <c r="N63" s="16" t="str">
        <f>IF(StaffPayroll[[#This Row],[Employee, number or code]]="","",IF(StaffPayroll[[#This Row],[Position / Title]]="","",VLOOKUP(StaffPayroll[[#This Row],[Position / Title]],[1]Lists!A:C,2,FALSE)))</f>
        <v/>
      </c>
      <c r="O63" s="16">
        <f>IF(D63="",0,StaffPayroll[[#This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3" s="17">
        <f>IF(StaffPayroll[[#This Row],[Hourly WSB  Wage Minimum]]="",0,StaffPayroll[[#This Row],[Annual NF Wage Costs after WSB Minimum]]-StaffPayroll[[#This Row],[Annual NF Wage Costs before WSB Minimum]])</f>
        <v>0</v>
      </c>
      <c r="R63" s="17">
        <f>IFERROR(IF(StaffPayroll[[#This Row],[Annual Cost of Wage Increase included in Rate Adjustment]]=0,0,Q63*'[1]Facility Info Input'!$F$10),0)</f>
        <v>0</v>
      </c>
      <c r="S63" s="18">
        <f>IFERROR(IF(StaffPayroll[[#This Row],[Annual Cost of Wage Increase included in Rate Adjustment]]=0,0,IF('[1]Facility Info Input'!$F$11&lt;=0,0,Q63*'[1]Facility Info Input'!$F$11)),0)</f>
        <v>0</v>
      </c>
      <c r="T63" s="18">
        <f>IFERROR(IF(StaffPayroll[[#This Row],[Annual Cost of Wage Increase included in Rate Adjustment]]=0,0,IF('[1]Facility Info Input'!$F$12&lt;=0,0,Q63*'[1]Facility Info Input'!$F$12)),0)</f>
        <v>0</v>
      </c>
      <c r="U63" s="18">
        <f t="shared" si="0"/>
        <v>0</v>
      </c>
      <c r="V63" s="19">
        <f t="shared" si="1"/>
        <v>0</v>
      </c>
    </row>
    <row r="64" spans="1:22" x14ac:dyDescent="0.25">
      <c r="A64" s="7"/>
      <c r="B64" s="8"/>
      <c r="C64" s="8"/>
      <c r="D64" s="9"/>
      <c r="E64" s="10"/>
      <c r="F64" s="10"/>
      <c r="G64" s="11"/>
      <c r="H64" s="12"/>
      <c r="I64" s="13"/>
      <c r="J64" s="14" t="str">
        <f>StaffPayroll[[#This Row],[Leave Blank]]&amp;" "&amp;StaffPayroll[[#This Row],[Employee, number or code]]</f>
        <v xml:space="preserve"> </v>
      </c>
      <c r="K64" s="14" t="str">
        <f>_xlfn.IFNA(VLOOKUP(StaffPayroll[[#This Row],[Position / Title]],[1]Lists!A:C,3,FALSE),"")</f>
        <v/>
      </c>
      <c r="L64" s="14">
        <f>StaffPayroll[[#This Row],[Payroll Period Ends Date (Minimum two months)]]-StaffPayroll[[#This Row],[Payroll Period Begins Date        (Must start after 6/1/2025)]]+1</f>
        <v>1</v>
      </c>
      <c r="M64" s="15">
        <f>IFERROR(IF(VLOOKUP(K64,'[1]Facility Info Input'!$B$25:$D$34,3,FALSE)="",1,VLOOKUP(K64,'[1]Facility Info Input'!$B$25:$D$34,3,FALSE)),0)</f>
        <v>0</v>
      </c>
      <c r="N64" s="16" t="str">
        <f>IF(StaffPayroll[[#This Row],[Employee, number or code]]="","",IF(StaffPayroll[[#This Row],[Position / Title]]="","",VLOOKUP(StaffPayroll[[#This Row],[Position / Title]],[1]Lists!A:C,2,FALSE)))</f>
        <v/>
      </c>
      <c r="O64" s="16">
        <f>IF(D64="",0,StaffPayroll[[#This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4" s="17">
        <f>IF(StaffPayroll[[#This Row],[Hourly WSB  Wage Minimum]]="",0,StaffPayroll[[#This Row],[Annual NF Wage Costs after WSB Minimum]]-StaffPayroll[[#This Row],[Annual NF Wage Costs before WSB Minimum]])</f>
        <v>0</v>
      </c>
      <c r="R64" s="17">
        <f>IFERROR(IF(StaffPayroll[[#This Row],[Annual Cost of Wage Increase included in Rate Adjustment]]=0,0,Q64*'[1]Facility Info Input'!$F$10),0)</f>
        <v>0</v>
      </c>
      <c r="S64" s="18">
        <f>IFERROR(IF(StaffPayroll[[#This Row],[Annual Cost of Wage Increase included in Rate Adjustment]]=0,0,IF('[1]Facility Info Input'!$F$11&lt;=0,0,Q64*'[1]Facility Info Input'!$F$11)),0)</f>
        <v>0</v>
      </c>
      <c r="T64" s="18">
        <f>IFERROR(IF(StaffPayroll[[#This Row],[Annual Cost of Wage Increase included in Rate Adjustment]]=0,0,IF('[1]Facility Info Input'!$F$12&lt;=0,0,Q64*'[1]Facility Info Input'!$F$12)),0)</f>
        <v>0</v>
      </c>
      <c r="U64" s="18">
        <f t="shared" si="0"/>
        <v>0</v>
      </c>
      <c r="V64" s="19">
        <f t="shared" si="1"/>
        <v>0</v>
      </c>
    </row>
    <row r="65" spans="1:22" x14ac:dyDescent="0.25">
      <c r="A65" s="7"/>
      <c r="B65" s="8"/>
      <c r="C65" s="8"/>
      <c r="D65" s="9"/>
      <c r="E65" s="10"/>
      <c r="F65" s="10"/>
      <c r="G65" s="11"/>
      <c r="H65" s="12"/>
      <c r="I65" s="13"/>
      <c r="J65" s="14" t="str">
        <f>StaffPayroll[[#This Row],[Leave Blank]]&amp;" "&amp;StaffPayroll[[#This Row],[Employee, number or code]]</f>
        <v xml:space="preserve"> </v>
      </c>
      <c r="K65" s="14" t="str">
        <f>_xlfn.IFNA(VLOOKUP(StaffPayroll[[#This Row],[Position / Title]],[1]Lists!A:C,3,FALSE),"")</f>
        <v/>
      </c>
      <c r="L65" s="14">
        <f>StaffPayroll[[#This Row],[Payroll Period Ends Date (Minimum two months)]]-StaffPayroll[[#This Row],[Payroll Period Begins Date        (Must start after 6/1/2025)]]+1</f>
        <v>1</v>
      </c>
      <c r="M65" s="15">
        <f>IFERROR(IF(VLOOKUP(K65,'[1]Facility Info Input'!$B$25:$D$34,3,FALSE)="",1,VLOOKUP(K65,'[1]Facility Info Input'!$B$25:$D$34,3,FALSE)),0)</f>
        <v>0</v>
      </c>
      <c r="N65" s="16" t="str">
        <f>IF(StaffPayroll[[#This Row],[Employee, number or code]]="","",IF(StaffPayroll[[#This Row],[Position / Title]]="","",VLOOKUP(StaffPayroll[[#This Row],[Position / Title]],[1]Lists!A:C,2,FALSE)))</f>
        <v/>
      </c>
      <c r="O65" s="16">
        <f>IF(D65="",0,StaffPayroll[[#This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5" s="17">
        <f>IF(StaffPayroll[[#This Row],[Hourly WSB  Wage Minimum]]="",0,StaffPayroll[[#This Row],[Annual NF Wage Costs after WSB Minimum]]-StaffPayroll[[#This Row],[Annual NF Wage Costs before WSB Minimum]])</f>
        <v>0</v>
      </c>
      <c r="R65" s="17">
        <f>IFERROR(IF(StaffPayroll[[#This Row],[Annual Cost of Wage Increase included in Rate Adjustment]]=0,0,Q65*'[1]Facility Info Input'!$F$10),0)</f>
        <v>0</v>
      </c>
      <c r="S65" s="18">
        <f>IFERROR(IF(StaffPayroll[[#This Row],[Annual Cost of Wage Increase included in Rate Adjustment]]=0,0,IF('[1]Facility Info Input'!$F$11&lt;=0,0,Q65*'[1]Facility Info Input'!$F$11)),0)</f>
        <v>0</v>
      </c>
      <c r="T65" s="18">
        <f>IFERROR(IF(StaffPayroll[[#This Row],[Annual Cost of Wage Increase included in Rate Adjustment]]=0,0,IF('[1]Facility Info Input'!$F$12&lt;=0,0,Q65*'[1]Facility Info Input'!$F$12)),0)</f>
        <v>0</v>
      </c>
      <c r="U65" s="18">
        <f t="shared" si="0"/>
        <v>0</v>
      </c>
      <c r="V65" s="19">
        <f t="shared" si="1"/>
        <v>0</v>
      </c>
    </row>
    <row r="66" spans="1:22" x14ac:dyDescent="0.25">
      <c r="A66" s="7"/>
      <c r="B66" s="8"/>
      <c r="C66" s="8"/>
      <c r="D66" s="9"/>
      <c r="E66" s="10"/>
      <c r="F66" s="10"/>
      <c r="G66" s="11"/>
      <c r="H66" s="12"/>
      <c r="I66" s="13"/>
      <c r="J66" s="14" t="str">
        <f>StaffPayroll[[#This Row],[Leave Blank]]&amp;" "&amp;StaffPayroll[[#This Row],[Employee, number or code]]</f>
        <v xml:space="preserve"> </v>
      </c>
      <c r="K66" s="14" t="str">
        <f>_xlfn.IFNA(VLOOKUP(StaffPayroll[[#This Row],[Position / Title]],[1]Lists!A:C,3,FALSE),"")</f>
        <v/>
      </c>
      <c r="L66" s="14">
        <f>StaffPayroll[[#This Row],[Payroll Period Ends Date (Minimum two months)]]-StaffPayroll[[#This Row],[Payroll Period Begins Date        (Must start after 6/1/2025)]]+1</f>
        <v>1</v>
      </c>
      <c r="M66" s="15">
        <f>IFERROR(IF(VLOOKUP(K66,'[1]Facility Info Input'!$B$25:$D$34,3,FALSE)="",1,VLOOKUP(K66,'[1]Facility Info Input'!$B$25:$D$34,3,FALSE)),0)</f>
        <v>0</v>
      </c>
      <c r="N66" s="16" t="str">
        <f>IF(StaffPayroll[[#This Row],[Employee, number or code]]="","",IF(StaffPayroll[[#This Row],[Position / Title]]="","",VLOOKUP(StaffPayroll[[#This Row],[Position / Title]],[1]Lists!A:C,2,FALSE)))</f>
        <v/>
      </c>
      <c r="O66" s="16">
        <f>IF(D66="",0,StaffPayroll[[#This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6" s="17">
        <f>IF(StaffPayroll[[#This Row],[Hourly WSB  Wage Minimum]]="",0,StaffPayroll[[#This Row],[Annual NF Wage Costs after WSB Minimum]]-StaffPayroll[[#This Row],[Annual NF Wage Costs before WSB Minimum]])</f>
        <v>0</v>
      </c>
      <c r="R66" s="17">
        <f>IFERROR(IF(StaffPayroll[[#This Row],[Annual Cost of Wage Increase included in Rate Adjustment]]=0,0,Q66*'[1]Facility Info Input'!$F$10),0)</f>
        <v>0</v>
      </c>
      <c r="S66" s="18">
        <f>IFERROR(IF(StaffPayroll[[#This Row],[Annual Cost of Wage Increase included in Rate Adjustment]]=0,0,IF('[1]Facility Info Input'!$F$11&lt;=0,0,Q66*'[1]Facility Info Input'!$F$11)),0)</f>
        <v>0</v>
      </c>
      <c r="T66" s="18">
        <f>IFERROR(IF(StaffPayroll[[#This Row],[Annual Cost of Wage Increase included in Rate Adjustment]]=0,0,IF('[1]Facility Info Input'!$F$12&lt;=0,0,Q66*'[1]Facility Info Input'!$F$12)),0)</f>
        <v>0</v>
      </c>
      <c r="U66" s="18">
        <f t="shared" ref="U66:U129" si="2">IFERROR(IF(H66="Yes",I66*Q66,0),0)</f>
        <v>0</v>
      </c>
      <c r="V66" s="19">
        <f t="shared" si="1"/>
        <v>0</v>
      </c>
    </row>
    <row r="67" spans="1:22" x14ac:dyDescent="0.25">
      <c r="A67" s="7"/>
      <c r="B67" s="8"/>
      <c r="C67" s="8"/>
      <c r="D67" s="9"/>
      <c r="E67" s="10"/>
      <c r="F67" s="10"/>
      <c r="G67" s="11"/>
      <c r="H67" s="12"/>
      <c r="I67" s="13"/>
      <c r="J67" s="14" t="str">
        <f>StaffPayroll[[#This Row],[Leave Blank]]&amp;" "&amp;StaffPayroll[[#This Row],[Employee, number or code]]</f>
        <v xml:space="preserve"> </v>
      </c>
      <c r="K67" s="14" t="str">
        <f>_xlfn.IFNA(VLOOKUP(StaffPayroll[[#This Row],[Position / Title]],[1]Lists!A:C,3,FALSE),"")</f>
        <v/>
      </c>
      <c r="L67" s="14">
        <f>StaffPayroll[[#This Row],[Payroll Period Ends Date (Minimum two months)]]-StaffPayroll[[#This Row],[Payroll Period Begins Date        (Must start after 6/1/2025)]]+1</f>
        <v>1</v>
      </c>
      <c r="M67" s="15">
        <f>IFERROR(IF(VLOOKUP(K67,'[1]Facility Info Input'!$B$25:$D$34,3,FALSE)="",1,VLOOKUP(K67,'[1]Facility Info Input'!$B$25:$D$34,3,FALSE)),0)</f>
        <v>0</v>
      </c>
      <c r="N67" s="16" t="str">
        <f>IF(StaffPayroll[[#This Row],[Employee, number or code]]="","",IF(StaffPayroll[[#This Row],[Position / Title]]="","",VLOOKUP(StaffPayroll[[#This Row],[Position / Title]],[1]Lists!A:C,2,FALSE)))</f>
        <v/>
      </c>
      <c r="O67" s="16">
        <f>IF(D67="",0,StaffPayroll[[#This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7" s="17">
        <f>IF(StaffPayroll[[#This Row],[Hourly WSB  Wage Minimum]]="",0,StaffPayroll[[#This Row],[Annual NF Wage Costs after WSB Minimum]]-StaffPayroll[[#This Row],[Annual NF Wage Costs before WSB Minimum]])</f>
        <v>0</v>
      </c>
      <c r="R67" s="17">
        <f>IFERROR(IF(StaffPayroll[[#This Row],[Annual Cost of Wage Increase included in Rate Adjustment]]=0,0,Q67*'[1]Facility Info Input'!$F$10),0)</f>
        <v>0</v>
      </c>
      <c r="S67" s="18">
        <f>IFERROR(IF(StaffPayroll[[#This Row],[Annual Cost of Wage Increase included in Rate Adjustment]]=0,0,IF('[1]Facility Info Input'!$F$11&lt;=0,0,Q67*'[1]Facility Info Input'!$F$11)),0)</f>
        <v>0</v>
      </c>
      <c r="T67" s="18">
        <f>IFERROR(IF(StaffPayroll[[#This Row],[Annual Cost of Wage Increase included in Rate Adjustment]]=0,0,IF('[1]Facility Info Input'!$F$12&lt;=0,0,Q67*'[1]Facility Info Input'!$F$12)),0)</f>
        <v>0</v>
      </c>
      <c r="U67" s="18">
        <f t="shared" si="2"/>
        <v>0</v>
      </c>
      <c r="V67" s="19">
        <f t="shared" ref="V67:V130" si="3">IFERROR(SUM(Q67:U67),0)</f>
        <v>0</v>
      </c>
    </row>
    <row r="68" spans="1:22" x14ac:dyDescent="0.25">
      <c r="A68" s="7"/>
      <c r="B68" s="8"/>
      <c r="C68" s="8"/>
      <c r="D68" s="9"/>
      <c r="E68" s="10"/>
      <c r="F68" s="10"/>
      <c r="G68" s="11"/>
      <c r="H68" s="12"/>
      <c r="I68" s="13"/>
      <c r="J68" s="14" t="str">
        <f>StaffPayroll[[#This Row],[Leave Blank]]&amp;" "&amp;StaffPayroll[[#This Row],[Employee, number or code]]</f>
        <v xml:space="preserve"> </v>
      </c>
      <c r="K68" s="14" t="str">
        <f>_xlfn.IFNA(VLOOKUP(StaffPayroll[[#This Row],[Position / Title]],[1]Lists!A:C,3,FALSE),"")</f>
        <v/>
      </c>
      <c r="L68" s="14">
        <f>StaffPayroll[[#This Row],[Payroll Period Ends Date (Minimum two months)]]-StaffPayroll[[#This Row],[Payroll Period Begins Date        (Must start after 6/1/2025)]]+1</f>
        <v>1</v>
      </c>
      <c r="M68" s="15">
        <f>IFERROR(IF(VLOOKUP(K68,'[1]Facility Info Input'!$B$25:$D$34,3,FALSE)="",1,VLOOKUP(K68,'[1]Facility Info Input'!$B$25:$D$34,3,FALSE)),0)</f>
        <v>0</v>
      </c>
      <c r="N68" s="16" t="str">
        <f>IF(StaffPayroll[[#This Row],[Employee, number or code]]="","",IF(StaffPayroll[[#This Row],[Position / Title]]="","",VLOOKUP(StaffPayroll[[#This Row],[Position / Title]],[1]Lists!A:C,2,FALSE)))</f>
        <v/>
      </c>
      <c r="O68" s="16">
        <f>IF(D68="",0,StaffPayroll[[#This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8" s="17">
        <f>IF(StaffPayroll[[#This Row],[Hourly WSB  Wage Minimum]]="",0,StaffPayroll[[#This Row],[Annual NF Wage Costs after WSB Minimum]]-StaffPayroll[[#This Row],[Annual NF Wage Costs before WSB Minimum]])</f>
        <v>0</v>
      </c>
      <c r="R68" s="17">
        <f>IFERROR(IF(StaffPayroll[[#This Row],[Annual Cost of Wage Increase included in Rate Adjustment]]=0,0,Q68*'[1]Facility Info Input'!$F$10),0)</f>
        <v>0</v>
      </c>
      <c r="S68" s="18">
        <f>IFERROR(IF(StaffPayroll[[#This Row],[Annual Cost of Wage Increase included in Rate Adjustment]]=0,0,IF('[1]Facility Info Input'!$F$11&lt;=0,0,Q68*'[1]Facility Info Input'!$F$11)),0)</f>
        <v>0</v>
      </c>
      <c r="T68" s="18">
        <f>IFERROR(IF(StaffPayroll[[#This Row],[Annual Cost of Wage Increase included in Rate Adjustment]]=0,0,IF('[1]Facility Info Input'!$F$12&lt;=0,0,Q68*'[1]Facility Info Input'!$F$12)),0)</f>
        <v>0</v>
      </c>
      <c r="U68" s="18">
        <f t="shared" si="2"/>
        <v>0</v>
      </c>
      <c r="V68" s="19">
        <f t="shared" si="3"/>
        <v>0</v>
      </c>
    </row>
    <row r="69" spans="1:22" x14ac:dyDescent="0.25">
      <c r="A69" s="7"/>
      <c r="B69" s="8"/>
      <c r="C69" s="8"/>
      <c r="D69" s="9"/>
      <c r="E69" s="10"/>
      <c r="F69" s="10"/>
      <c r="G69" s="11"/>
      <c r="H69" s="12"/>
      <c r="I69" s="13"/>
      <c r="J69" s="14" t="str">
        <f>StaffPayroll[[#This Row],[Leave Blank]]&amp;" "&amp;StaffPayroll[[#This Row],[Employee, number or code]]</f>
        <v xml:space="preserve"> </v>
      </c>
      <c r="K69" s="14" t="str">
        <f>_xlfn.IFNA(VLOOKUP(StaffPayroll[[#This Row],[Position / Title]],[1]Lists!A:C,3,FALSE),"")</f>
        <v/>
      </c>
      <c r="L69" s="14">
        <f>StaffPayroll[[#This Row],[Payroll Period Ends Date (Minimum two months)]]-StaffPayroll[[#This Row],[Payroll Period Begins Date        (Must start after 6/1/2025)]]+1</f>
        <v>1</v>
      </c>
      <c r="M69" s="15">
        <f>IFERROR(IF(VLOOKUP(K69,'[1]Facility Info Input'!$B$25:$D$34,3,FALSE)="",1,VLOOKUP(K69,'[1]Facility Info Input'!$B$25:$D$34,3,FALSE)),0)</f>
        <v>0</v>
      </c>
      <c r="N69" s="16" t="str">
        <f>IF(StaffPayroll[[#This Row],[Employee, number or code]]="","",IF(StaffPayroll[[#This Row],[Position / Title]]="","",VLOOKUP(StaffPayroll[[#This Row],[Position / Title]],[1]Lists!A:C,2,FALSE)))</f>
        <v/>
      </c>
      <c r="O69" s="16">
        <f>IF(D69="",0,StaffPayroll[[#This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9" s="17">
        <f>IF(StaffPayroll[[#This Row],[Hourly WSB  Wage Minimum]]="",0,StaffPayroll[[#This Row],[Annual NF Wage Costs after WSB Minimum]]-StaffPayroll[[#This Row],[Annual NF Wage Costs before WSB Minimum]])</f>
        <v>0</v>
      </c>
      <c r="R69" s="17">
        <f>IFERROR(IF(StaffPayroll[[#This Row],[Annual Cost of Wage Increase included in Rate Adjustment]]=0,0,Q69*'[1]Facility Info Input'!$F$10),0)</f>
        <v>0</v>
      </c>
      <c r="S69" s="18">
        <f>IFERROR(IF(StaffPayroll[[#This Row],[Annual Cost of Wage Increase included in Rate Adjustment]]=0,0,IF('[1]Facility Info Input'!$F$11&lt;=0,0,Q69*'[1]Facility Info Input'!$F$11)),0)</f>
        <v>0</v>
      </c>
      <c r="T69" s="18">
        <f>IFERROR(IF(StaffPayroll[[#This Row],[Annual Cost of Wage Increase included in Rate Adjustment]]=0,0,IF('[1]Facility Info Input'!$F$12&lt;=0,0,Q69*'[1]Facility Info Input'!$F$12)),0)</f>
        <v>0</v>
      </c>
      <c r="U69" s="18">
        <f t="shared" si="2"/>
        <v>0</v>
      </c>
      <c r="V69" s="19">
        <f t="shared" si="3"/>
        <v>0</v>
      </c>
    </row>
    <row r="70" spans="1:22" x14ac:dyDescent="0.25">
      <c r="A70" s="7"/>
      <c r="B70" s="8"/>
      <c r="C70" s="8"/>
      <c r="D70" s="9"/>
      <c r="E70" s="10"/>
      <c r="F70" s="10"/>
      <c r="G70" s="11"/>
      <c r="H70" s="12"/>
      <c r="I70" s="13"/>
      <c r="J70" s="14" t="str">
        <f>StaffPayroll[[#This Row],[Leave Blank]]&amp;" "&amp;StaffPayroll[[#This Row],[Employee, number or code]]</f>
        <v xml:space="preserve"> </v>
      </c>
      <c r="K70" s="14" t="str">
        <f>_xlfn.IFNA(VLOOKUP(StaffPayroll[[#This Row],[Position / Title]],[1]Lists!A:C,3,FALSE),"")</f>
        <v/>
      </c>
      <c r="L70" s="14">
        <f>StaffPayroll[[#This Row],[Payroll Period Ends Date (Minimum two months)]]-StaffPayroll[[#This Row],[Payroll Period Begins Date        (Must start after 6/1/2025)]]+1</f>
        <v>1</v>
      </c>
      <c r="M70" s="15">
        <f>IFERROR(IF(VLOOKUP(K70,'[1]Facility Info Input'!$B$25:$D$34,3,FALSE)="",1,VLOOKUP(K70,'[1]Facility Info Input'!$B$25:$D$34,3,FALSE)),0)</f>
        <v>0</v>
      </c>
      <c r="N70" s="16" t="str">
        <f>IF(StaffPayroll[[#This Row],[Employee, number or code]]="","",IF(StaffPayroll[[#This Row],[Position / Title]]="","",VLOOKUP(StaffPayroll[[#This Row],[Position / Title]],[1]Lists!A:C,2,FALSE)))</f>
        <v/>
      </c>
      <c r="O70" s="16">
        <f>IF(D70="",0,StaffPayroll[[#This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0" s="17">
        <f>IF(StaffPayroll[[#This Row],[Hourly WSB  Wage Minimum]]="",0,StaffPayroll[[#This Row],[Annual NF Wage Costs after WSB Minimum]]-StaffPayroll[[#This Row],[Annual NF Wage Costs before WSB Minimum]])</f>
        <v>0</v>
      </c>
      <c r="R70" s="17">
        <f>IFERROR(IF(StaffPayroll[[#This Row],[Annual Cost of Wage Increase included in Rate Adjustment]]=0,0,Q70*'[1]Facility Info Input'!$F$10),0)</f>
        <v>0</v>
      </c>
      <c r="S70" s="18">
        <f>IFERROR(IF(StaffPayroll[[#This Row],[Annual Cost of Wage Increase included in Rate Adjustment]]=0,0,IF('[1]Facility Info Input'!$F$11&lt;=0,0,Q70*'[1]Facility Info Input'!$F$11)),0)</f>
        <v>0</v>
      </c>
      <c r="T70" s="18">
        <f>IFERROR(IF(StaffPayroll[[#This Row],[Annual Cost of Wage Increase included in Rate Adjustment]]=0,0,IF('[1]Facility Info Input'!$F$12&lt;=0,0,Q70*'[1]Facility Info Input'!$F$12)),0)</f>
        <v>0</v>
      </c>
      <c r="U70" s="18">
        <f t="shared" si="2"/>
        <v>0</v>
      </c>
      <c r="V70" s="19">
        <f t="shared" si="3"/>
        <v>0</v>
      </c>
    </row>
    <row r="71" spans="1:22" x14ac:dyDescent="0.25">
      <c r="A71" s="7"/>
      <c r="B71" s="8"/>
      <c r="C71" s="8"/>
      <c r="D71" s="9"/>
      <c r="E71" s="10"/>
      <c r="F71" s="10"/>
      <c r="G71" s="11"/>
      <c r="H71" s="12"/>
      <c r="I71" s="13"/>
      <c r="J71" s="14" t="str">
        <f>StaffPayroll[[#This Row],[Leave Blank]]&amp;" "&amp;StaffPayroll[[#This Row],[Employee, number or code]]</f>
        <v xml:space="preserve"> </v>
      </c>
      <c r="K71" s="14" t="str">
        <f>_xlfn.IFNA(VLOOKUP(StaffPayroll[[#This Row],[Position / Title]],[1]Lists!A:C,3,FALSE),"")</f>
        <v/>
      </c>
      <c r="L71" s="14">
        <f>StaffPayroll[[#This Row],[Payroll Period Ends Date (Minimum two months)]]-StaffPayroll[[#This Row],[Payroll Period Begins Date        (Must start after 6/1/2025)]]+1</f>
        <v>1</v>
      </c>
      <c r="M71" s="15">
        <f>IFERROR(IF(VLOOKUP(K71,'[1]Facility Info Input'!$B$25:$D$34,3,FALSE)="",1,VLOOKUP(K71,'[1]Facility Info Input'!$B$25:$D$34,3,FALSE)),0)</f>
        <v>0</v>
      </c>
      <c r="N71" s="16" t="str">
        <f>IF(StaffPayroll[[#This Row],[Employee, number or code]]="","",IF(StaffPayroll[[#This Row],[Position / Title]]="","",VLOOKUP(StaffPayroll[[#This Row],[Position / Title]],[1]Lists!A:C,2,FALSE)))</f>
        <v/>
      </c>
      <c r="O71" s="16">
        <f>IF(D71="",0,StaffPayroll[[#This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1" s="17">
        <f>IF(StaffPayroll[[#This Row],[Hourly WSB  Wage Minimum]]="",0,StaffPayroll[[#This Row],[Annual NF Wage Costs after WSB Minimum]]-StaffPayroll[[#This Row],[Annual NF Wage Costs before WSB Minimum]])</f>
        <v>0</v>
      </c>
      <c r="R71" s="17">
        <f>IFERROR(IF(StaffPayroll[[#This Row],[Annual Cost of Wage Increase included in Rate Adjustment]]=0,0,Q71*'[1]Facility Info Input'!$F$10),0)</f>
        <v>0</v>
      </c>
      <c r="S71" s="18">
        <f>IFERROR(IF(StaffPayroll[[#This Row],[Annual Cost of Wage Increase included in Rate Adjustment]]=0,0,IF('[1]Facility Info Input'!$F$11&lt;=0,0,Q71*'[1]Facility Info Input'!$F$11)),0)</f>
        <v>0</v>
      </c>
      <c r="T71" s="18">
        <f>IFERROR(IF(StaffPayroll[[#This Row],[Annual Cost of Wage Increase included in Rate Adjustment]]=0,0,IF('[1]Facility Info Input'!$F$12&lt;=0,0,Q71*'[1]Facility Info Input'!$F$12)),0)</f>
        <v>0</v>
      </c>
      <c r="U71" s="18">
        <f t="shared" si="2"/>
        <v>0</v>
      </c>
      <c r="V71" s="19">
        <f t="shared" si="3"/>
        <v>0</v>
      </c>
    </row>
    <row r="72" spans="1:22" x14ac:dyDescent="0.25">
      <c r="A72" s="7"/>
      <c r="B72" s="8"/>
      <c r="C72" s="8"/>
      <c r="D72" s="9"/>
      <c r="E72" s="10"/>
      <c r="F72" s="10"/>
      <c r="G72" s="11"/>
      <c r="H72" s="12"/>
      <c r="I72" s="13"/>
      <c r="J72" s="14" t="str">
        <f>StaffPayroll[[#This Row],[Leave Blank]]&amp;" "&amp;StaffPayroll[[#This Row],[Employee, number or code]]</f>
        <v xml:space="preserve"> </v>
      </c>
      <c r="K72" s="14" t="str">
        <f>_xlfn.IFNA(VLOOKUP(StaffPayroll[[#This Row],[Position / Title]],[1]Lists!A:C,3,FALSE),"")</f>
        <v/>
      </c>
      <c r="L72" s="14">
        <f>StaffPayroll[[#This Row],[Payroll Period Ends Date (Minimum two months)]]-StaffPayroll[[#This Row],[Payroll Period Begins Date        (Must start after 6/1/2025)]]+1</f>
        <v>1</v>
      </c>
      <c r="M72" s="15">
        <f>IFERROR(IF(VLOOKUP(K72,'[1]Facility Info Input'!$B$25:$D$34,3,FALSE)="",1,VLOOKUP(K72,'[1]Facility Info Input'!$B$25:$D$34,3,FALSE)),0)</f>
        <v>0</v>
      </c>
      <c r="N72" s="16" t="str">
        <f>IF(StaffPayroll[[#This Row],[Employee, number or code]]="","",IF(StaffPayroll[[#This Row],[Position / Title]]="","",VLOOKUP(StaffPayroll[[#This Row],[Position / Title]],[1]Lists!A:C,2,FALSE)))</f>
        <v/>
      </c>
      <c r="O72" s="16">
        <f>IF(D72="",0,StaffPayroll[[#This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2" s="17">
        <f>IF(StaffPayroll[[#This Row],[Hourly WSB  Wage Minimum]]="",0,StaffPayroll[[#This Row],[Annual NF Wage Costs after WSB Minimum]]-StaffPayroll[[#This Row],[Annual NF Wage Costs before WSB Minimum]])</f>
        <v>0</v>
      </c>
      <c r="R72" s="17">
        <f>IFERROR(IF(StaffPayroll[[#This Row],[Annual Cost of Wage Increase included in Rate Adjustment]]=0,0,Q72*'[1]Facility Info Input'!$F$10),0)</f>
        <v>0</v>
      </c>
      <c r="S72" s="18">
        <f>IFERROR(IF(StaffPayroll[[#This Row],[Annual Cost of Wage Increase included in Rate Adjustment]]=0,0,IF('[1]Facility Info Input'!$F$11&lt;=0,0,Q72*'[1]Facility Info Input'!$F$11)),0)</f>
        <v>0</v>
      </c>
      <c r="T72" s="18">
        <f>IFERROR(IF(StaffPayroll[[#This Row],[Annual Cost of Wage Increase included in Rate Adjustment]]=0,0,IF('[1]Facility Info Input'!$F$12&lt;=0,0,Q72*'[1]Facility Info Input'!$F$12)),0)</f>
        <v>0</v>
      </c>
      <c r="U72" s="18">
        <f t="shared" si="2"/>
        <v>0</v>
      </c>
      <c r="V72" s="19">
        <f t="shared" si="3"/>
        <v>0</v>
      </c>
    </row>
    <row r="73" spans="1:22" x14ac:dyDescent="0.25">
      <c r="A73" s="7"/>
      <c r="B73" s="8"/>
      <c r="C73" s="8"/>
      <c r="D73" s="9"/>
      <c r="E73" s="10"/>
      <c r="F73" s="10"/>
      <c r="G73" s="11"/>
      <c r="H73" s="12"/>
      <c r="I73" s="13"/>
      <c r="J73" s="14" t="str">
        <f>StaffPayroll[[#This Row],[Leave Blank]]&amp;" "&amp;StaffPayroll[[#This Row],[Employee, number or code]]</f>
        <v xml:space="preserve"> </v>
      </c>
      <c r="K73" s="14" t="str">
        <f>_xlfn.IFNA(VLOOKUP(StaffPayroll[[#This Row],[Position / Title]],[1]Lists!A:C,3,FALSE),"")</f>
        <v/>
      </c>
      <c r="L73" s="14">
        <f>StaffPayroll[[#This Row],[Payroll Period Ends Date (Minimum two months)]]-StaffPayroll[[#This Row],[Payroll Period Begins Date        (Must start after 6/1/2025)]]+1</f>
        <v>1</v>
      </c>
      <c r="M73" s="15">
        <f>IFERROR(IF(VLOOKUP(K73,'[1]Facility Info Input'!$B$25:$D$34,3,FALSE)="",1,VLOOKUP(K73,'[1]Facility Info Input'!$B$25:$D$34,3,FALSE)),0)</f>
        <v>0</v>
      </c>
      <c r="N73" s="16" t="str">
        <f>IF(StaffPayroll[[#This Row],[Employee, number or code]]="","",IF(StaffPayroll[[#This Row],[Position / Title]]="","",VLOOKUP(StaffPayroll[[#This Row],[Position / Title]],[1]Lists!A:C,2,FALSE)))</f>
        <v/>
      </c>
      <c r="O73" s="16">
        <f>IF(D73="",0,StaffPayroll[[#This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3" s="17">
        <f>IF(StaffPayroll[[#This Row],[Hourly WSB  Wage Minimum]]="",0,StaffPayroll[[#This Row],[Annual NF Wage Costs after WSB Minimum]]-StaffPayroll[[#This Row],[Annual NF Wage Costs before WSB Minimum]])</f>
        <v>0</v>
      </c>
      <c r="R73" s="17">
        <f>IFERROR(IF(StaffPayroll[[#This Row],[Annual Cost of Wage Increase included in Rate Adjustment]]=0,0,Q73*'[1]Facility Info Input'!$F$10),0)</f>
        <v>0</v>
      </c>
      <c r="S73" s="18">
        <f>IFERROR(IF(StaffPayroll[[#This Row],[Annual Cost of Wage Increase included in Rate Adjustment]]=0,0,IF('[1]Facility Info Input'!$F$11&lt;=0,0,Q73*'[1]Facility Info Input'!$F$11)),0)</f>
        <v>0</v>
      </c>
      <c r="T73" s="18">
        <f>IFERROR(IF(StaffPayroll[[#This Row],[Annual Cost of Wage Increase included in Rate Adjustment]]=0,0,IF('[1]Facility Info Input'!$F$12&lt;=0,0,Q73*'[1]Facility Info Input'!$F$12)),0)</f>
        <v>0</v>
      </c>
      <c r="U73" s="18">
        <f t="shared" si="2"/>
        <v>0</v>
      </c>
      <c r="V73" s="19">
        <f t="shared" si="3"/>
        <v>0</v>
      </c>
    </row>
    <row r="74" spans="1:22" x14ac:dyDescent="0.25">
      <c r="A74" s="7"/>
      <c r="B74" s="8"/>
      <c r="C74" s="8"/>
      <c r="D74" s="9"/>
      <c r="E74" s="10"/>
      <c r="F74" s="10"/>
      <c r="G74" s="11"/>
      <c r="H74" s="12"/>
      <c r="I74" s="13"/>
      <c r="J74" s="14" t="str">
        <f>StaffPayroll[[#This Row],[Leave Blank]]&amp;" "&amp;StaffPayroll[[#This Row],[Employee, number or code]]</f>
        <v xml:space="preserve"> </v>
      </c>
      <c r="K74" s="14" t="str">
        <f>_xlfn.IFNA(VLOOKUP(StaffPayroll[[#This Row],[Position / Title]],[1]Lists!A:C,3,FALSE),"")</f>
        <v/>
      </c>
      <c r="L74" s="14">
        <f>StaffPayroll[[#This Row],[Payroll Period Ends Date (Minimum two months)]]-StaffPayroll[[#This Row],[Payroll Period Begins Date        (Must start after 6/1/2025)]]+1</f>
        <v>1</v>
      </c>
      <c r="M74" s="15">
        <f>IFERROR(IF(VLOOKUP(K74,'[1]Facility Info Input'!$B$25:$D$34,3,FALSE)="",1,VLOOKUP(K74,'[1]Facility Info Input'!$B$25:$D$34,3,FALSE)),0)</f>
        <v>0</v>
      </c>
      <c r="N74" s="16" t="str">
        <f>IF(StaffPayroll[[#This Row],[Employee, number or code]]="","",IF(StaffPayroll[[#This Row],[Position / Title]]="","",VLOOKUP(StaffPayroll[[#This Row],[Position / Title]],[1]Lists!A:C,2,FALSE)))</f>
        <v/>
      </c>
      <c r="O74" s="16">
        <f>IF(D74="",0,StaffPayroll[[#This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4" s="17">
        <f>IF(StaffPayroll[[#This Row],[Hourly WSB  Wage Minimum]]="",0,StaffPayroll[[#This Row],[Annual NF Wage Costs after WSB Minimum]]-StaffPayroll[[#This Row],[Annual NF Wage Costs before WSB Minimum]])</f>
        <v>0</v>
      </c>
      <c r="R74" s="17">
        <f>IFERROR(IF(StaffPayroll[[#This Row],[Annual Cost of Wage Increase included in Rate Adjustment]]=0,0,Q74*'[1]Facility Info Input'!$F$10),0)</f>
        <v>0</v>
      </c>
      <c r="S74" s="18">
        <f>IFERROR(IF(StaffPayroll[[#This Row],[Annual Cost of Wage Increase included in Rate Adjustment]]=0,0,IF('[1]Facility Info Input'!$F$11&lt;=0,0,Q74*'[1]Facility Info Input'!$F$11)),0)</f>
        <v>0</v>
      </c>
      <c r="T74" s="18">
        <f>IFERROR(IF(StaffPayroll[[#This Row],[Annual Cost of Wage Increase included in Rate Adjustment]]=0,0,IF('[1]Facility Info Input'!$F$12&lt;=0,0,Q74*'[1]Facility Info Input'!$F$12)),0)</f>
        <v>0</v>
      </c>
      <c r="U74" s="18">
        <f t="shared" si="2"/>
        <v>0</v>
      </c>
      <c r="V74" s="19">
        <f t="shared" si="3"/>
        <v>0</v>
      </c>
    </row>
    <row r="75" spans="1:22" x14ac:dyDescent="0.25">
      <c r="A75" s="7"/>
      <c r="B75" s="8"/>
      <c r="C75" s="8"/>
      <c r="D75" s="9"/>
      <c r="E75" s="10"/>
      <c r="F75" s="10"/>
      <c r="G75" s="11"/>
      <c r="H75" s="12"/>
      <c r="I75" s="13"/>
      <c r="J75" s="14" t="str">
        <f>StaffPayroll[[#This Row],[Leave Blank]]&amp;" "&amp;StaffPayroll[[#This Row],[Employee, number or code]]</f>
        <v xml:space="preserve"> </v>
      </c>
      <c r="K75" s="14" t="str">
        <f>_xlfn.IFNA(VLOOKUP(StaffPayroll[[#This Row],[Position / Title]],[1]Lists!A:C,3,FALSE),"")</f>
        <v/>
      </c>
      <c r="L75" s="14">
        <f>StaffPayroll[[#This Row],[Payroll Period Ends Date (Minimum two months)]]-StaffPayroll[[#This Row],[Payroll Period Begins Date        (Must start after 6/1/2025)]]+1</f>
        <v>1</v>
      </c>
      <c r="M75" s="15">
        <f>IFERROR(IF(VLOOKUP(K75,'[1]Facility Info Input'!$B$25:$D$34,3,FALSE)="",1,VLOOKUP(K75,'[1]Facility Info Input'!$B$25:$D$34,3,FALSE)),0)</f>
        <v>0</v>
      </c>
      <c r="N75" s="16" t="str">
        <f>IF(StaffPayroll[[#This Row],[Employee, number or code]]="","",IF(StaffPayroll[[#This Row],[Position / Title]]="","",VLOOKUP(StaffPayroll[[#This Row],[Position / Title]],[1]Lists!A:C,2,FALSE)))</f>
        <v/>
      </c>
      <c r="O75" s="16">
        <f>IF(D75="",0,StaffPayroll[[#This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5" s="17">
        <f>IF(StaffPayroll[[#This Row],[Hourly WSB  Wage Minimum]]="",0,StaffPayroll[[#This Row],[Annual NF Wage Costs after WSB Minimum]]-StaffPayroll[[#This Row],[Annual NF Wage Costs before WSB Minimum]])</f>
        <v>0</v>
      </c>
      <c r="R75" s="17">
        <f>IFERROR(IF(StaffPayroll[[#This Row],[Annual Cost of Wage Increase included in Rate Adjustment]]=0,0,Q75*'[1]Facility Info Input'!$F$10),0)</f>
        <v>0</v>
      </c>
      <c r="S75" s="18">
        <f>IFERROR(IF(StaffPayroll[[#This Row],[Annual Cost of Wage Increase included in Rate Adjustment]]=0,0,IF('[1]Facility Info Input'!$F$11&lt;=0,0,Q75*'[1]Facility Info Input'!$F$11)),0)</f>
        <v>0</v>
      </c>
      <c r="T75" s="18">
        <f>IFERROR(IF(StaffPayroll[[#This Row],[Annual Cost of Wage Increase included in Rate Adjustment]]=0,0,IF('[1]Facility Info Input'!$F$12&lt;=0,0,Q75*'[1]Facility Info Input'!$F$12)),0)</f>
        <v>0</v>
      </c>
      <c r="U75" s="18">
        <f t="shared" si="2"/>
        <v>0</v>
      </c>
      <c r="V75" s="19">
        <f t="shared" si="3"/>
        <v>0</v>
      </c>
    </row>
    <row r="76" spans="1:22" x14ac:dyDescent="0.25">
      <c r="A76" s="7"/>
      <c r="B76" s="8"/>
      <c r="C76" s="8"/>
      <c r="D76" s="9"/>
      <c r="E76" s="10"/>
      <c r="F76" s="10"/>
      <c r="G76" s="11"/>
      <c r="H76" s="12"/>
      <c r="I76" s="13"/>
      <c r="J76" s="14" t="str">
        <f>StaffPayroll[[#This Row],[Leave Blank]]&amp;" "&amp;StaffPayroll[[#This Row],[Employee, number or code]]</f>
        <v xml:space="preserve"> </v>
      </c>
      <c r="K76" s="14" t="str">
        <f>_xlfn.IFNA(VLOOKUP(StaffPayroll[[#This Row],[Position / Title]],[1]Lists!A:C,3,FALSE),"")</f>
        <v/>
      </c>
      <c r="L76" s="14">
        <f>StaffPayroll[[#This Row],[Payroll Period Ends Date (Minimum two months)]]-StaffPayroll[[#This Row],[Payroll Period Begins Date        (Must start after 6/1/2025)]]+1</f>
        <v>1</v>
      </c>
      <c r="M76" s="15">
        <f>IFERROR(IF(VLOOKUP(K76,'[1]Facility Info Input'!$B$25:$D$34,3,FALSE)="",1,VLOOKUP(K76,'[1]Facility Info Input'!$B$25:$D$34,3,FALSE)),0)</f>
        <v>0</v>
      </c>
      <c r="N76" s="16" t="str">
        <f>IF(StaffPayroll[[#This Row],[Employee, number or code]]="","",IF(StaffPayroll[[#This Row],[Position / Title]]="","",VLOOKUP(StaffPayroll[[#This Row],[Position / Title]],[1]Lists!A:C,2,FALSE)))</f>
        <v/>
      </c>
      <c r="O76" s="16">
        <f>IF(D76="",0,StaffPayroll[[#This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6" s="17">
        <f>IF(StaffPayroll[[#This Row],[Hourly WSB  Wage Minimum]]="",0,StaffPayroll[[#This Row],[Annual NF Wage Costs after WSB Minimum]]-StaffPayroll[[#This Row],[Annual NF Wage Costs before WSB Minimum]])</f>
        <v>0</v>
      </c>
      <c r="R76" s="17">
        <f>IFERROR(IF(StaffPayroll[[#This Row],[Annual Cost of Wage Increase included in Rate Adjustment]]=0,0,Q76*'[1]Facility Info Input'!$F$10),0)</f>
        <v>0</v>
      </c>
      <c r="S76" s="18">
        <f>IFERROR(IF(StaffPayroll[[#This Row],[Annual Cost of Wage Increase included in Rate Adjustment]]=0,0,IF('[1]Facility Info Input'!$F$11&lt;=0,0,Q76*'[1]Facility Info Input'!$F$11)),0)</f>
        <v>0</v>
      </c>
      <c r="T76" s="18">
        <f>IFERROR(IF(StaffPayroll[[#This Row],[Annual Cost of Wage Increase included in Rate Adjustment]]=0,0,IF('[1]Facility Info Input'!$F$12&lt;=0,0,Q76*'[1]Facility Info Input'!$F$12)),0)</f>
        <v>0</v>
      </c>
      <c r="U76" s="18">
        <f t="shared" si="2"/>
        <v>0</v>
      </c>
      <c r="V76" s="19">
        <f t="shared" si="3"/>
        <v>0</v>
      </c>
    </row>
    <row r="77" spans="1:22" x14ac:dyDescent="0.25">
      <c r="A77" s="7"/>
      <c r="B77" s="8"/>
      <c r="C77" s="8"/>
      <c r="D77" s="9"/>
      <c r="E77" s="10"/>
      <c r="F77" s="10"/>
      <c r="G77" s="11"/>
      <c r="H77" s="12"/>
      <c r="I77" s="13"/>
      <c r="J77" s="14" t="str">
        <f>StaffPayroll[[#This Row],[Leave Blank]]&amp;" "&amp;StaffPayroll[[#This Row],[Employee, number or code]]</f>
        <v xml:space="preserve"> </v>
      </c>
      <c r="K77" s="14" t="str">
        <f>_xlfn.IFNA(VLOOKUP(StaffPayroll[[#This Row],[Position / Title]],[1]Lists!A:C,3,FALSE),"")</f>
        <v/>
      </c>
      <c r="L77" s="14">
        <f>StaffPayroll[[#This Row],[Payroll Period Ends Date (Minimum two months)]]-StaffPayroll[[#This Row],[Payroll Period Begins Date        (Must start after 6/1/2025)]]+1</f>
        <v>1</v>
      </c>
      <c r="M77" s="15">
        <f>IFERROR(IF(VLOOKUP(K77,'[1]Facility Info Input'!$B$25:$D$34,3,FALSE)="",1,VLOOKUP(K77,'[1]Facility Info Input'!$B$25:$D$34,3,FALSE)),0)</f>
        <v>0</v>
      </c>
      <c r="N77" s="16" t="str">
        <f>IF(StaffPayroll[[#This Row],[Employee, number or code]]="","",IF(StaffPayroll[[#This Row],[Position / Title]]="","",VLOOKUP(StaffPayroll[[#This Row],[Position / Title]],[1]Lists!A:C,2,FALSE)))</f>
        <v/>
      </c>
      <c r="O77" s="16">
        <f>IF(D77="",0,StaffPayroll[[#This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7" s="17">
        <f>IF(StaffPayroll[[#This Row],[Hourly WSB  Wage Minimum]]="",0,StaffPayroll[[#This Row],[Annual NF Wage Costs after WSB Minimum]]-StaffPayroll[[#This Row],[Annual NF Wage Costs before WSB Minimum]])</f>
        <v>0</v>
      </c>
      <c r="R77" s="17">
        <f>IFERROR(IF(StaffPayroll[[#This Row],[Annual Cost of Wage Increase included in Rate Adjustment]]=0,0,Q77*'[1]Facility Info Input'!$F$10),0)</f>
        <v>0</v>
      </c>
      <c r="S77" s="18">
        <f>IFERROR(IF(StaffPayroll[[#This Row],[Annual Cost of Wage Increase included in Rate Adjustment]]=0,0,IF('[1]Facility Info Input'!$F$11&lt;=0,0,Q77*'[1]Facility Info Input'!$F$11)),0)</f>
        <v>0</v>
      </c>
      <c r="T77" s="18">
        <f>IFERROR(IF(StaffPayroll[[#This Row],[Annual Cost of Wage Increase included in Rate Adjustment]]=0,0,IF('[1]Facility Info Input'!$F$12&lt;=0,0,Q77*'[1]Facility Info Input'!$F$12)),0)</f>
        <v>0</v>
      </c>
      <c r="U77" s="18">
        <f t="shared" si="2"/>
        <v>0</v>
      </c>
      <c r="V77" s="19">
        <f t="shared" si="3"/>
        <v>0</v>
      </c>
    </row>
    <row r="78" spans="1:22" x14ac:dyDescent="0.25">
      <c r="A78" s="7"/>
      <c r="B78" s="8"/>
      <c r="C78" s="8"/>
      <c r="D78" s="9"/>
      <c r="E78" s="10"/>
      <c r="F78" s="10"/>
      <c r="G78" s="11"/>
      <c r="H78" s="12"/>
      <c r="I78" s="13"/>
      <c r="J78" s="14" t="str">
        <f>StaffPayroll[[#This Row],[Leave Blank]]&amp;" "&amp;StaffPayroll[[#This Row],[Employee, number or code]]</f>
        <v xml:space="preserve"> </v>
      </c>
      <c r="K78" s="14" t="str">
        <f>_xlfn.IFNA(VLOOKUP(StaffPayroll[[#This Row],[Position / Title]],[1]Lists!A:C,3,FALSE),"")</f>
        <v/>
      </c>
      <c r="L78" s="14">
        <f>StaffPayroll[[#This Row],[Payroll Period Ends Date (Minimum two months)]]-StaffPayroll[[#This Row],[Payroll Period Begins Date        (Must start after 6/1/2025)]]+1</f>
        <v>1</v>
      </c>
      <c r="M78" s="15">
        <f>IFERROR(IF(VLOOKUP(K78,'[1]Facility Info Input'!$B$25:$D$34,3,FALSE)="",1,VLOOKUP(K78,'[1]Facility Info Input'!$B$25:$D$34,3,FALSE)),0)</f>
        <v>0</v>
      </c>
      <c r="N78" s="16" t="str">
        <f>IF(StaffPayroll[[#This Row],[Employee, number or code]]="","",IF(StaffPayroll[[#This Row],[Position / Title]]="","",VLOOKUP(StaffPayroll[[#This Row],[Position / Title]],[1]Lists!A:C,2,FALSE)))</f>
        <v/>
      </c>
      <c r="O78" s="16">
        <f>IF(D78="",0,StaffPayroll[[#This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8" s="17">
        <f>IF(StaffPayroll[[#This Row],[Hourly WSB  Wage Minimum]]="",0,StaffPayroll[[#This Row],[Annual NF Wage Costs after WSB Minimum]]-StaffPayroll[[#This Row],[Annual NF Wage Costs before WSB Minimum]])</f>
        <v>0</v>
      </c>
      <c r="R78" s="17">
        <f>IFERROR(IF(StaffPayroll[[#This Row],[Annual Cost of Wage Increase included in Rate Adjustment]]=0,0,Q78*'[1]Facility Info Input'!$F$10),0)</f>
        <v>0</v>
      </c>
      <c r="S78" s="18">
        <f>IFERROR(IF(StaffPayroll[[#This Row],[Annual Cost of Wage Increase included in Rate Adjustment]]=0,0,IF('[1]Facility Info Input'!$F$11&lt;=0,0,Q78*'[1]Facility Info Input'!$F$11)),0)</f>
        <v>0</v>
      </c>
      <c r="T78" s="18">
        <f>IFERROR(IF(StaffPayroll[[#This Row],[Annual Cost of Wage Increase included in Rate Adjustment]]=0,0,IF('[1]Facility Info Input'!$F$12&lt;=0,0,Q78*'[1]Facility Info Input'!$F$12)),0)</f>
        <v>0</v>
      </c>
      <c r="U78" s="18">
        <f t="shared" si="2"/>
        <v>0</v>
      </c>
      <c r="V78" s="19">
        <f t="shared" si="3"/>
        <v>0</v>
      </c>
    </row>
    <row r="79" spans="1:22" x14ac:dyDescent="0.25">
      <c r="A79" s="7"/>
      <c r="B79" s="8"/>
      <c r="C79" s="8"/>
      <c r="D79" s="9"/>
      <c r="E79" s="10"/>
      <c r="F79" s="10"/>
      <c r="G79" s="11"/>
      <c r="H79" s="12"/>
      <c r="I79" s="13"/>
      <c r="J79" s="14" t="str">
        <f>StaffPayroll[[#This Row],[Leave Blank]]&amp;" "&amp;StaffPayroll[[#This Row],[Employee, number or code]]</f>
        <v xml:space="preserve"> </v>
      </c>
      <c r="K79" s="14" t="str">
        <f>_xlfn.IFNA(VLOOKUP(StaffPayroll[[#This Row],[Position / Title]],[1]Lists!A:C,3,FALSE),"")</f>
        <v/>
      </c>
      <c r="L79" s="14">
        <f>StaffPayroll[[#This Row],[Payroll Period Ends Date (Minimum two months)]]-StaffPayroll[[#This Row],[Payroll Period Begins Date        (Must start after 6/1/2025)]]+1</f>
        <v>1</v>
      </c>
      <c r="M79" s="15">
        <f>IFERROR(IF(VLOOKUP(K79,'[1]Facility Info Input'!$B$25:$D$34,3,FALSE)="",1,VLOOKUP(K79,'[1]Facility Info Input'!$B$25:$D$34,3,FALSE)),0)</f>
        <v>0</v>
      </c>
      <c r="N79" s="16" t="str">
        <f>IF(StaffPayroll[[#This Row],[Employee, number or code]]="","",IF(StaffPayroll[[#This Row],[Position / Title]]="","",VLOOKUP(StaffPayroll[[#This Row],[Position / Title]],[1]Lists!A:C,2,FALSE)))</f>
        <v/>
      </c>
      <c r="O79" s="16">
        <f>IF(D79="",0,StaffPayroll[[#This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9" s="17">
        <f>IF(StaffPayroll[[#This Row],[Hourly WSB  Wage Minimum]]="",0,StaffPayroll[[#This Row],[Annual NF Wage Costs after WSB Minimum]]-StaffPayroll[[#This Row],[Annual NF Wage Costs before WSB Minimum]])</f>
        <v>0</v>
      </c>
      <c r="R79" s="17">
        <f>IFERROR(IF(StaffPayroll[[#This Row],[Annual Cost of Wage Increase included in Rate Adjustment]]=0,0,Q79*'[1]Facility Info Input'!$F$10),0)</f>
        <v>0</v>
      </c>
      <c r="S79" s="18">
        <f>IFERROR(IF(StaffPayroll[[#This Row],[Annual Cost of Wage Increase included in Rate Adjustment]]=0,0,IF('[1]Facility Info Input'!$F$11&lt;=0,0,Q79*'[1]Facility Info Input'!$F$11)),0)</f>
        <v>0</v>
      </c>
      <c r="T79" s="18">
        <f>IFERROR(IF(StaffPayroll[[#This Row],[Annual Cost of Wage Increase included in Rate Adjustment]]=0,0,IF('[1]Facility Info Input'!$F$12&lt;=0,0,Q79*'[1]Facility Info Input'!$F$12)),0)</f>
        <v>0</v>
      </c>
      <c r="U79" s="18">
        <f t="shared" si="2"/>
        <v>0</v>
      </c>
      <c r="V79" s="19">
        <f t="shared" si="3"/>
        <v>0</v>
      </c>
    </row>
    <row r="80" spans="1:22" x14ac:dyDescent="0.25">
      <c r="A80" s="7"/>
      <c r="B80" s="8"/>
      <c r="C80" s="8"/>
      <c r="D80" s="9"/>
      <c r="E80" s="10"/>
      <c r="F80" s="10"/>
      <c r="G80" s="11"/>
      <c r="H80" s="12"/>
      <c r="I80" s="13"/>
      <c r="J80" s="14" t="str">
        <f>StaffPayroll[[#This Row],[Leave Blank]]&amp;" "&amp;StaffPayroll[[#This Row],[Employee, number or code]]</f>
        <v xml:space="preserve"> </v>
      </c>
      <c r="K80" s="14" t="str">
        <f>_xlfn.IFNA(VLOOKUP(StaffPayroll[[#This Row],[Position / Title]],[1]Lists!A:C,3,FALSE),"")</f>
        <v/>
      </c>
      <c r="L80" s="14">
        <f>StaffPayroll[[#This Row],[Payroll Period Ends Date (Minimum two months)]]-StaffPayroll[[#This Row],[Payroll Period Begins Date        (Must start after 6/1/2025)]]+1</f>
        <v>1</v>
      </c>
      <c r="M80" s="15">
        <f>IFERROR(IF(VLOOKUP(K80,'[1]Facility Info Input'!$B$25:$D$34,3,FALSE)="",1,VLOOKUP(K80,'[1]Facility Info Input'!$B$25:$D$34,3,FALSE)),0)</f>
        <v>0</v>
      </c>
      <c r="N80" s="16" t="str">
        <f>IF(StaffPayroll[[#This Row],[Employee, number or code]]="","",IF(StaffPayroll[[#This Row],[Position / Title]]="","",VLOOKUP(StaffPayroll[[#This Row],[Position / Title]],[1]Lists!A:C,2,FALSE)))</f>
        <v/>
      </c>
      <c r="O80" s="16">
        <f>IF(D80="",0,StaffPayroll[[#This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0" s="17">
        <f>IF(StaffPayroll[[#This Row],[Hourly WSB  Wage Minimum]]="",0,StaffPayroll[[#This Row],[Annual NF Wage Costs after WSB Minimum]]-StaffPayroll[[#This Row],[Annual NF Wage Costs before WSB Minimum]])</f>
        <v>0</v>
      </c>
      <c r="R80" s="17">
        <f>IFERROR(IF(StaffPayroll[[#This Row],[Annual Cost of Wage Increase included in Rate Adjustment]]=0,0,Q80*'[1]Facility Info Input'!$F$10),0)</f>
        <v>0</v>
      </c>
      <c r="S80" s="18">
        <f>IFERROR(IF(StaffPayroll[[#This Row],[Annual Cost of Wage Increase included in Rate Adjustment]]=0,0,IF('[1]Facility Info Input'!$F$11&lt;=0,0,Q80*'[1]Facility Info Input'!$F$11)),0)</f>
        <v>0</v>
      </c>
      <c r="T80" s="18">
        <f>IFERROR(IF(StaffPayroll[[#This Row],[Annual Cost of Wage Increase included in Rate Adjustment]]=0,0,IF('[1]Facility Info Input'!$F$12&lt;=0,0,Q80*'[1]Facility Info Input'!$F$12)),0)</f>
        <v>0</v>
      </c>
      <c r="U80" s="18">
        <f t="shared" si="2"/>
        <v>0</v>
      </c>
      <c r="V80" s="19">
        <f t="shared" si="3"/>
        <v>0</v>
      </c>
    </row>
    <row r="81" spans="1:22" x14ac:dyDescent="0.25">
      <c r="A81" s="7"/>
      <c r="B81" s="8"/>
      <c r="C81" s="8"/>
      <c r="D81" s="9"/>
      <c r="E81" s="10"/>
      <c r="F81" s="10"/>
      <c r="G81" s="11"/>
      <c r="H81" s="12"/>
      <c r="I81" s="13"/>
      <c r="J81" s="14" t="str">
        <f>StaffPayroll[[#This Row],[Leave Blank]]&amp;" "&amp;StaffPayroll[[#This Row],[Employee, number or code]]</f>
        <v xml:space="preserve"> </v>
      </c>
      <c r="K81" s="14" t="str">
        <f>_xlfn.IFNA(VLOOKUP(StaffPayroll[[#This Row],[Position / Title]],[1]Lists!A:C,3,FALSE),"")</f>
        <v/>
      </c>
      <c r="L81" s="14">
        <f>StaffPayroll[[#This Row],[Payroll Period Ends Date (Minimum two months)]]-StaffPayroll[[#This Row],[Payroll Period Begins Date        (Must start after 6/1/2025)]]+1</f>
        <v>1</v>
      </c>
      <c r="M81" s="15">
        <f>IFERROR(IF(VLOOKUP(K81,'[1]Facility Info Input'!$B$25:$D$34,3,FALSE)="",1,VLOOKUP(K81,'[1]Facility Info Input'!$B$25:$D$34,3,FALSE)),0)</f>
        <v>0</v>
      </c>
      <c r="N81" s="16" t="str">
        <f>IF(StaffPayroll[[#This Row],[Employee, number or code]]="","",IF(StaffPayroll[[#This Row],[Position / Title]]="","",VLOOKUP(StaffPayroll[[#This Row],[Position / Title]],[1]Lists!A:C,2,FALSE)))</f>
        <v/>
      </c>
      <c r="O81" s="16">
        <f>IF(D81="",0,StaffPayroll[[#This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1" s="17">
        <f>IF(StaffPayroll[[#This Row],[Hourly WSB  Wage Minimum]]="",0,StaffPayroll[[#This Row],[Annual NF Wage Costs after WSB Minimum]]-StaffPayroll[[#This Row],[Annual NF Wage Costs before WSB Minimum]])</f>
        <v>0</v>
      </c>
      <c r="R81" s="17">
        <f>IFERROR(IF(StaffPayroll[[#This Row],[Annual Cost of Wage Increase included in Rate Adjustment]]=0,0,Q81*'[1]Facility Info Input'!$F$10),0)</f>
        <v>0</v>
      </c>
      <c r="S81" s="18">
        <f>IFERROR(IF(StaffPayroll[[#This Row],[Annual Cost of Wage Increase included in Rate Adjustment]]=0,0,IF('[1]Facility Info Input'!$F$11&lt;=0,0,Q81*'[1]Facility Info Input'!$F$11)),0)</f>
        <v>0</v>
      </c>
      <c r="T81" s="18">
        <f>IFERROR(IF(StaffPayroll[[#This Row],[Annual Cost of Wage Increase included in Rate Adjustment]]=0,0,IF('[1]Facility Info Input'!$F$12&lt;=0,0,Q81*'[1]Facility Info Input'!$F$12)),0)</f>
        <v>0</v>
      </c>
      <c r="U81" s="18">
        <f t="shared" si="2"/>
        <v>0</v>
      </c>
      <c r="V81" s="19">
        <f t="shared" si="3"/>
        <v>0</v>
      </c>
    </row>
    <row r="82" spans="1:22" x14ac:dyDescent="0.25">
      <c r="A82" s="7"/>
      <c r="B82" s="8"/>
      <c r="C82" s="8"/>
      <c r="D82" s="9"/>
      <c r="E82" s="10"/>
      <c r="F82" s="10"/>
      <c r="G82" s="11"/>
      <c r="H82" s="12"/>
      <c r="I82" s="13"/>
      <c r="J82" s="14" t="str">
        <f>StaffPayroll[[#This Row],[Leave Blank]]&amp;" "&amp;StaffPayroll[[#This Row],[Employee, number or code]]</f>
        <v xml:space="preserve"> </v>
      </c>
      <c r="K82" s="14" t="str">
        <f>_xlfn.IFNA(VLOOKUP(StaffPayroll[[#This Row],[Position / Title]],[1]Lists!A:C,3,FALSE),"")</f>
        <v/>
      </c>
      <c r="L82" s="14">
        <f>StaffPayroll[[#This Row],[Payroll Period Ends Date (Minimum two months)]]-StaffPayroll[[#This Row],[Payroll Period Begins Date        (Must start after 6/1/2025)]]+1</f>
        <v>1</v>
      </c>
      <c r="M82" s="15">
        <f>IFERROR(IF(VLOOKUP(K82,'[1]Facility Info Input'!$B$25:$D$34,3,FALSE)="",1,VLOOKUP(K82,'[1]Facility Info Input'!$B$25:$D$34,3,FALSE)),0)</f>
        <v>0</v>
      </c>
      <c r="N82" s="16" t="str">
        <f>IF(StaffPayroll[[#This Row],[Employee, number or code]]="","",IF(StaffPayroll[[#This Row],[Position / Title]]="","",VLOOKUP(StaffPayroll[[#This Row],[Position / Title]],[1]Lists!A:C,2,FALSE)))</f>
        <v/>
      </c>
      <c r="O82" s="16">
        <f>IF(D82="",0,StaffPayroll[[#This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2" s="17">
        <f>IF(StaffPayroll[[#This Row],[Hourly WSB  Wage Minimum]]="",0,StaffPayroll[[#This Row],[Annual NF Wage Costs after WSB Minimum]]-StaffPayroll[[#This Row],[Annual NF Wage Costs before WSB Minimum]])</f>
        <v>0</v>
      </c>
      <c r="R82" s="17">
        <f>IFERROR(IF(StaffPayroll[[#This Row],[Annual Cost of Wage Increase included in Rate Adjustment]]=0,0,Q82*'[1]Facility Info Input'!$F$10),0)</f>
        <v>0</v>
      </c>
      <c r="S82" s="18">
        <f>IFERROR(IF(StaffPayroll[[#This Row],[Annual Cost of Wage Increase included in Rate Adjustment]]=0,0,IF('[1]Facility Info Input'!$F$11&lt;=0,0,Q82*'[1]Facility Info Input'!$F$11)),0)</f>
        <v>0</v>
      </c>
      <c r="T82" s="18">
        <f>IFERROR(IF(StaffPayroll[[#This Row],[Annual Cost of Wage Increase included in Rate Adjustment]]=0,0,IF('[1]Facility Info Input'!$F$12&lt;=0,0,Q82*'[1]Facility Info Input'!$F$12)),0)</f>
        <v>0</v>
      </c>
      <c r="U82" s="18">
        <f t="shared" si="2"/>
        <v>0</v>
      </c>
      <c r="V82" s="19">
        <f t="shared" si="3"/>
        <v>0</v>
      </c>
    </row>
    <row r="83" spans="1:22" x14ac:dyDescent="0.25">
      <c r="A83" s="7"/>
      <c r="B83" s="8"/>
      <c r="C83" s="8"/>
      <c r="D83" s="9"/>
      <c r="E83" s="10"/>
      <c r="F83" s="10"/>
      <c r="G83" s="11"/>
      <c r="H83" s="12"/>
      <c r="I83" s="13"/>
      <c r="J83" s="14" t="str">
        <f>StaffPayroll[[#This Row],[Leave Blank]]&amp;" "&amp;StaffPayroll[[#This Row],[Employee, number or code]]</f>
        <v xml:space="preserve"> </v>
      </c>
      <c r="K83" s="14" t="str">
        <f>_xlfn.IFNA(VLOOKUP(StaffPayroll[[#This Row],[Position / Title]],[1]Lists!A:C,3,FALSE),"")</f>
        <v/>
      </c>
      <c r="L83" s="14">
        <f>StaffPayroll[[#This Row],[Payroll Period Ends Date (Minimum two months)]]-StaffPayroll[[#This Row],[Payroll Period Begins Date        (Must start after 6/1/2025)]]+1</f>
        <v>1</v>
      </c>
      <c r="M83" s="15">
        <f>IFERROR(IF(VLOOKUP(K83,'[1]Facility Info Input'!$B$25:$D$34,3,FALSE)="",1,VLOOKUP(K83,'[1]Facility Info Input'!$B$25:$D$34,3,FALSE)),0)</f>
        <v>0</v>
      </c>
      <c r="N83" s="16" t="str">
        <f>IF(StaffPayroll[[#This Row],[Employee, number or code]]="","",IF(StaffPayroll[[#This Row],[Position / Title]]="","",VLOOKUP(StaffPayroll[[#This Row],[Position / Title]],[1]Lists!A:C,2,FALSE)))</f>
        <v/>
      </c>
      <c r="O83" s="16">
        <f>IF(D83="",0,StaffPayroll[[#This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3" s="17">
        <f>IF(StaffPayroll[[#This Row],[Hourly WSB  Wage Minimum]]="",0,StaffPayroll[[#This Row],[Annual NF Wage Costs after WSB Minimum]]-StaffPayroll[[#This Row],[Annual NF Wage Costs before WSB Minimum]])</f>
        <v>0</v>
      </c>
      <c r="R83" s="17">
        <f>IFERROR(IF(StaffPayroll[[#This Row],[Annual Cost of Wage Increase included in Rate Adjustment]]=0,0,Q83*'[1]Facility Info Input'!$F$10),0)</f>
        <v>0</v>
      </c>
      <c r="S83" s="18">
        <f>IFERROR(IF(StaffPayroll[[#This Row],[Annual Cost of Wage Increase included in Rate Adjustment]]=0,0,IF('[1]Facility Info Input'!$F$11&lt;=0,0,Q83*'[1]Facility Info Input'!$F$11)),0)</f>
        <v>0</v>
      </c>
      <c r="T83" s="18">
        <f>IFERROR(IF(StaffPayroll[[#This Row],[Annual Cost of Wage Increase included in Rate Adjustment]]=0,0,IF('[1]Facility Info Input'!$F$12&lt;=0,0,Q83*'[1]Facility Info Input'!$F$12)),0)</f>
        <v>0</v>
      </c>
      <c r="U83" s="18">
        <f t="shared" si="2"/>
        <v>0</v>
      </c>
      <c r="V83" s="19">
        <f t="shared" si="3"/>
        <v>0</v>
      </c>
    </row>
    <row r="84" spans="1:22" x14ac:dyDescent="0.25">
      <c r="A84" s="7"/>
      <c r="B84" s="8"/>
      <c r="C84" s="8"/>
      <c r="D84" s="9"/>
      <c r="E84" s="10"/>
      <c r="F84" s="10"/>
      <c r="G84" s="11"/>
      <c r="H84" s="12"/>
      <c r="I84" s="13"/>
      <c r="J84" s="14" t="str">
        <f>StaffPayroll[[#This Row],[Leave Blank]]&amp;" "&amp;StaffPayroll[[#This Row],[Employee, number or code]]</f>
        <v xml:space="preserve"> </v>
      </c>
      <c r="K84" s="14" t="str">
        <f>_xlfn.IFNA(VLOOKUP(StaffPayroll[[#This Row],[Position / Title]],[1]Lists!A:C,3,FALSE),"")</f>
        <v/>
      </c>
      <c r="L84" s="14">
        <f>StaffPayroll[[#This Row],[Payroll Period Ends Date (Minimum two months)]]-StaffPayroll[[#This Row],[Payroll Period Begins Date        (Must start after 6/1/2025)]]+1</f>
        <v>1</v>
      </c>
      <c r="M84" s="15">
        <f>IFERROR(IF(VLOOKUP(K84,'[1]Facility Info Input'!$B$25:$D$34,3,FALSE)="",1,VLOOKUP(K84,'[1]Facility Info Input'!$B$25:$D$34,3,FALSE)),0)</f>
        <v>0</v>
      </c>
      <c r="N84" s="16" t="str">
        <f>IF(StaffPayroll[[#This Row],[Employee, number or code]]="","",IF(StaffPayroll[[#This Row],[Position / Title]]="","",VLOOKUP(StaffPayroll[[#This Row],[Position / Title]],[1]Lists!A:C,2,FALSE)))</f>
        <v/>
      </c>
      <c r="O84" s="16">
        <f>IF(D84="",0,StaffPayroll[[#This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4" s="17">
        <f>IF(StaffPayroll[[#This Row],[Hourly WSB  Wage Minimum]]="",0,StaffPayroll[[#This Row],[Annual NF Wage Costs after WSB Minimum]]-StaffPayroll[[#This Row],[Annual NF Wage Costs before WSB Minimum]])</f>
        <v>0</v>
      </c>
      <c r="R84" s="17">
        <f>IFERROR(IF(StaffPayroll[[#This Row],[Annual Cost of Wage Increase included in Rate Adjustment]]=0,0,Q84*'[1]Facility Info Input'!$F$10),0)</f>
        <v>0</v>
      </c>
      <c r="S84" s="18">
        <f>IFERROR(IF(StaffPayroll[[#This Row],[Annual Cost of Wage Increase included in Rate Adjustment]]=0,0,IF('[1]Facility Info Input'!$F$11&lt;=0,0,Q84*'[1]Facility Info Input'!$F$11)),0)</f>
        <v>0</v>
      </c>
      <c r="T84" s="18">
        <f>IFERROR(IF(StaffPayroll[[#This Row],[Annual Cost of Wage Increase included in Rate Adjustment]]=0,0,IF('[1]Facility Info Input'!$F$12&lt;=0,0,Q84*'[1]Facility Info Input'!$F$12)),0)</f>
        <v>0</v>
      </c>
      <c r="U84" s="18">
        <f t="shared" si="2"/>
        <v>0</v>
      </c>
      <c r="V84" s="19">
        <f t="shared" si="3"/>
        <v>0</v>
      </c>
    </row>
    <row r="85" spans="1:22" x14ac:dyDescent="0.25">
      <c r="A85" s="7"/>
      <c r="B85" s="8"/>
      <c r="C85" s="8"/>
      <c r="D85" s="9"/>
      <c r="E85" s="10"/>
      <c r="F85" s="10"/>
      <c r="G85" s="11"/>
      <c r="H85" s="12"/>
      <c r="I85" s="13"/>
      <c r="J85" s="14" t="str">
        <f>StaffPayroll[[#This Row],[Leave Blank]]&amp;" "&amp;StaffPayroll[[#This Row],[Employee, number or code]]</f>
        <v xml:space="preserve"> </v>
      </c>
      <c r="K85" s="14" t="str">
        <f>_xlfn.IFNA(VLOOKUP(StaffPayroll[[#This Row],[Position / Title]],[1]Lists!A:C,3,FALSE),"")</f>
        <v/>
      </c>
      <c r="L85" s="14">
        <f>StaffPayroll[[#This Row],[Payroll Period Ends Date (Minimum two months)]]-StaffPayroll[[#This Row],[Payroll Period Begins Date        (Must start after 6/1/2025)]]+1</f>
        <v>1</v>
      </c>
      <c r="M85" s="15">
        <f>IFERROR(IF(VLOOKUP(K85,'[1]Facility Info Input'!$B$25:$D$34,3,FALSE)="",1,VLOOKUP(K85,'[1]Facility Info Input'!$B$25:$D$34,3,FALSE)),0)</f>
        <v>0</v>
      </c>
      <c r="N85" s="16" t="str">
        <f>IF(StaffPayroll[[#This Row],[Employee, number or code]]="","",IF(StaffPayroll[[#This Row],[Position / Title]]="","",VLOOKUP(StaffPayroll[[#This Row],[Position / Title]],[1]Lists!A:C,2,FALSE)))</f>
        <v/>
      </c>
      <c r="O85" s="16">
        <f>IF(D85="",0,StaffPayroll[[#This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5" s="17">
        <f>IF(StaffPayroll[[#This Row],[Hourly WSB  Wage Minimum]]="",0,StaffPayroll[[#This Row],[Annual NF Wage Costs after WSB Minimum]]-StaffPayroll[[#This Row],[Annual NF Wage Costs before WSB Minimum]])</f>
        <v>0</v>
      </c>
      <c r="R85" s="17">
        <f>IFERROR(IF(StaffPayroll[[#This Row],[Annual Cost of Wage Increase included in Rate Adjustment]]=0,0,Q85*'[1]Facility Info Input'!$F$10),0)</f>
        <v>0</v>
      </c>
      <c r="S85" s="18">
        <f>IFERROR(IF(StaffPayroll[[#This Row],[Annual Cost of Wage Increase included in Rate Adjustment]]=0,0,IF('[1]Facility Info Input'!$F$11&lt;=0,0,Q85*'[1]Facility Info Input'!$F$11)),0)</f>
        <v>0</v>
      </c>
      <c r="T85" s="18">
        <f>IFERROR(IF(StaffPayroll[[#This Row],[Annual Cost of Wage Increase included in Rate Adjustment]]=0,0,IF('[1]Facility Info Input'!$F$12&lt;=0,0,Q85*'[1]Facility Info Input'!$F$12)),0)</f>
        <v>0</v>
      </c>
      <c r="U85" s="18">
        <f t="shared" si="2"/>
        <v>0</v>
      </c>
      <c r="V85" s="19">
        <f t="shared" si="3"/>
        <v>0</v>
      </c>
    </row>
    <row r="86" spans="1:22" x14ac:dyDescent="0.25">
      <c r="A86" s="7"/>
      <c r="B86" s="8"/>
      <c r="C86" s="8"/>
      <c r="D86" s="9"/>
      <c r="E86" s="10"/>
      <c r="F86" s="10"/>
      <c r="G86" s="11"/>
      <c r="H86" s="12"/>
      <c r="I86" s="13"/>
      <c r="J86" s="14" t="str">
        <f>StaffPayroll[[#This Row],[Leave Blank]]&amp;" "&amp;StaffPayroll[[#This Row],[Employee, number or code]]</f>
        <v xml:space="preserve"> </v>
      </c>
      <c r="K86" s="14" t="str">
        <f>_xlfn.IFNA(VLOOKUP(StaffPayroll[[#This Row],[Position / Title]],[1]Lists!A:C,3,FALSE),"")</f>
        <v/>
      </c>
      <c r="L86" s="14">
        <f>StaffPayroll[[#This Row],[Payroll Period Ends Date (Minimum two months)]]-StaffPayroll[[#This Row],[Payroll Period Begins Date        (Must start after 6/1/2025)]]+1</f>
        <v>1</v>
      </c>
      <c r="M86" s="15">
        <f>IFERROR(IF(VLOOKUP(K86,'[1]Facility Info Input'!$B$25:$D$34,3,FALSE)="",1,VLOOKUP(K86,'[1]Facility Info Input'!$B$25:$D$34,3,FALSE)),0)</f>
        <v>0</v>
      </c>
      <c r="N86" s="16" t="str">
        <f>IF(StaffPayroll[[#This Row],[Employee, number or code]]="","",IF(StaffPayroll[[#This Row],[Position / Title]]="","",VLOOKUP(StaffPayroll[[#This Row],[Position / Title]],[1]Lists!A:C,2,FALSE)))</f>
        <v/>
      </c>
      <c r="O86" s="16">
        <f>IF(D86="",0,StaffPayroll[[#This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6" s="17">
        <f>IF(StaffPayroll[[#This Row],[Hourly WSB  Wage Minimum]]="",0,StaffPayroll[[#This Row],[Annual NF Wage Costs after WSB Minimum]]-StaffPayroll[[#This Row],[Annual NF Wage Costs before WSB Minimum]])</f>
        <v>0</v>
      </c>
      <c r="R86" s="17">
        <f>IFERROR(IF(StaffPayroll[[#This Row],[Annual Cost of Wage Increase included in Rate Adjustment]]=0,0,Q86*'[1]Facility Info Input'!$F$10),0)</f>
        <v>0</v>
      </c>
      <c r="S86" s="18">
        <f>IFERROR(IF(StaffPayroll[[#This Row],[Annual Cost of Wage Increase included in Rate Adjustment]]=0,0,IF('[1]Facility Info Input'!$F$11&lt;=0,0,Q86*'[1]Facility Info Input'!$F$11)),0)</f>
        <v>0</v>
      </c>
      <c r="T86" s="18">
        <f>IFERROR(IF(StaffPayroll[[#This Row],[Annual Cost of Wage Increase included in Rate Adjustment]]=0,0,IF('[1]Facility Info Input'!$F$12&lt;=0,0,Q86*'[1]Facility Info Input'!$F$12)),0)</f>
        <v>0</v>
      </c>
      <c r="U86" s="18">
        <f t="shared" si="2"/>
        <v>0</v>
      </c>
      <c r="V86" s="19">
        <f t="shared" si="3"/>
        <v>0</v>
      </c>
    </row>
    <row r="87" spans="1:22" x14ac:dyDescent="0.25">
      <c r="A87" s="7"/>
      <c r="B87" s="8"/>
      <c r="C87" s="8"/>
      <c r="D87" s="9"/>
      <c r="E87" s="10"/>
      <c r="F87" s="10"/>
      <c r="G87" s="11"/>
      <c r="H87" s="12"/>
      <c r="I87" s="13"/>
      <c r="J87" s="14" t="str">
        <f>StaffPayroll[[#This Row],[Leave Blank]]&amp;" "&amp;StaffPayroll[[#This Row],[Employee, number or code]]</f>
        <v xml:space="preserve"> </v>
      </c>
      <c r="K87" s="14" t="str">
        <f>_xlfn.IFNA(VLOOKUP(StaffPayroll[[#This Row],[Position / Title]],[1]Lists!A:C,3,FALSE),"")</f>
        <v/>
      </c>
      <c r="L87" s="14">
        <f>StaffPayroll[[#This Row],[Payroll Period Ends Date (Minimum two months)]]-StaffPayroll[[#This Row],[Payroll Period Begins Date        (Must start after 6/1/2025)]]+1</f>
        <v>1</v>
      </c>
      <c r="M87" s="15">
        <f>IFERROR(IF(VLOOKUP(K87,'[1]Facility Info Input'!$B$25:$D$34,3,FALSE)="",1,VLOOKUP(K87,'[1]Facility Info Input'!$B$25:$D$34,3,FALSE)),0)</f>
        <v>0</v>
      </c>
      <c r="N87" s="16" t="str">
        <f>IF(StaffPayroll[[#This Row],[Employee, number or code]]="","",IF(StaffPayroll[[#This Row],[Position / Title]]="","",VLOOKUP(StaffPayroll[[#This Row],[Position / Title]],[1]Lists!A:C,2,FALSE)))</f>
        <v/>
      </c>
      <c r="O87" s="16">
        <f>IF(D87="",0,StaffPayroll[[#This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7" s="17">
        <f>IF(StaffPayroll[[#This Row],[Hourly WSB  Wage Minimum]]="",0,StaffPayroll[[#This Row],[Annual NF Wage Costs after WSB Minimum]]-StaffPayroll[[#This Row],[Annual NF Wage Costs before WSB Minimum]])</f>
        <v>0</v>
      </c>
      <c r="R87" s="17">
        <f>IFERROR(IF(StaffPayroll[[#This Row],[Annual Cost of Wage Increase included in Rate Adjustment]]=0,0,Q87*'[1]Facility Info Input'!$F$10),0)</f>
        <v>0</v>
      </c>
      <c r="S87" s="18">
        <f>IFERROR(IF(StaffPayroll[[#This Row],[Annual Cost of Wage Increase included in Rate Adjustment]]=0,0,IF('[1]Facility Info Input'!$F$11&lt;=0,0,Q87*'[1]Facility Info Input'!$F$11)),0)</f>
        <v>0</v>
      </c>
      <c r="T87" s="18">
        <f>IFERROR(IF(StaffPayroll[[#This Row],[Annual Cost of Wage Increase included in Rate Adjustment]]=0,0,IF('[1]Facility Info Input'!$F$12&lt;=0,0,Q87*'[1]Facility Info Input'!$F$12)),0)</f>
        <v>0</v>
      </c>
      <c r="U87" s="18">
        <f t="shared" si="2"/>
        <v>0</v>
      </c>
      <c r="V87" s="19">
        <f t="shared" si="3"/>
        <v>0</v>
      </c>
    </row>
    <row r="88" spans="1:22" x14ac:dyDescent="0.25">
      <c r="A88" s="7"/>
      <c r="B88" s="8"/>
      <c r="C88" s="8"/>
      <c r="D88" s="9"/>
      <c r="E88" s="10"/>
      <c r="F88" s="10"/>
      <c r="G88" s="11"/>
      <c r="H88" s="12"/>
      <c r="I88" s="13"/>
      <c r="J88" s="14" t="str">
        <f>StaffPayroll[[#This Row],[Leave Blank]]&amp;" "&amp;StaffPayroll[[#This Row],[Employee, number or code]]</f>
        <v xml:space="preserve"> </v>
      </c>
      <c r="K88" s="14" t="str">
        <f>_xlfn.IFNA(VLOOKUP(StaffPayroll[[#This Row],[Position / Title]],[1]Lists!A:C,3,FALSE),"")</f>
        <v/>
      </c>
      <c r="L88" s="14">
        <f>StaffPayroll[[#This Row],[Payroll Period Ends Date (Minimum two months)]]-StaffPayroll[[#This Row],[Payroll Period Begins Date        (Must start after 6/1/2025)]]+1</f>
        <v>1</v>
      </c>
      <c r="M88" s="15">
        <f>IFERROR(IF(VLOOKUP(K88,'[1]Facility Info Input'!$B$25:$D$34,3,FALSE)="",1,VLOOKUP(K88,'[1]Facility Info Input'!$B$25:$D$34,3,FALSE)),0)</f>
        <v>0</v>
      </c>
      <c r="N88" s="16" t="str">
        <f>IF(StaffPayroll[[#This Row],[Employee, number or code]]="","",IF(StaffPayroll[[#This Row],[Position / Title]]="","",VLOOKUP(StaffPayroll[[#This Row],[Position / Title]],[1]Lists!A:C,2,FALSE)))</f>
        <v/>
      </c>
      <c r="O88" s="16">
        <f>IF(D88="",0,StaffPayroll[[#This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8" s="17">
        <f>IF(StaffPayroll[[#This Row],[Hourly WSB  Wage Minimum]]="",0,StaffPayroll[[#This Row],[Annual NF Wage Costs after WSB Minimum]]-StaffPayroll[[#This Row],[Annual NF Wage Costs before WSB Minimum]])</f>
        <v>0</v>
      </c>
      <c r="R88" s="17">
        <f>IFERROR(IF(StaffPayroll[[#This Row],[Annual Cost of Wage Increase included in Rate Adjustment]]=0,0,Q88*'[1]Facility Info Input'!$F$10),0)</f>
        <v>0</v>
      </c>
      <c r="S88" s="18">
        <f>IFERROR(IF(StaffPayroll[[#This Row],[Annual Cost of Wage Increase included in Rate Adjustment]]=0,0,IF('[1]Facility Info Input'!$F$11&lt;=0,0,Q88*'[1]Facility Info Input'!$F$11)),0)</f>
        <v>0</v>
      </c>
      <c r="T88" s="18">
        <f>IFERROR(IF(StaffPayroll[[#This Row],[Annual Cost of Wage Increase included in Rate Adjustment]]=0,0,IF('[1]Facility Info Input'!$F$12&lt;=0,0,Q88*'[1]Facility Info Input'!$F$12)),0)</f>
        <v>0</v>
      </c>
      <c r="U88" s="18">
        <f t="shared" si="2"/>
        <v>0</v>
      </c>
      <c r="V88" s="19">
        <f t="shared" si="3"/>
        <v>0</v>
      </c>
    </row>
    <row r="89" spans="1:22" x14ac:dyDescent="0.25">
      <c r="A89" s="7"/>
      <c r="B89" s="8"/>
      <c r="C89" s="8"/>
      <c r="D89" s="9"/>
      <c r="E89" s="10"/>
      <c r="F89" s="10"/>
      <c r="G89" s="11"/>
      <c r="H89" s="12"/>
      <c r="I89" s="13"/>
      <c r="J89" s="14" t="str">
        <f>StaffPayroll[[#This Row],[Leave Blank]]&amp;" "&amp;StaffPayroll[[#This Row],[Employee, number or code]]</f>
        <v xml:space="preserve"> </v>
      </c>
      <c r="K89" s="14" t="str">
        <f>_xlfn.IFNA(VLOOKUP(StaffPayroll[[#This Row],[Position / Title]],[1]Lists!A:C,3,FALSE),"")</f>
        <v/>
      </c>
      <c r="L89" s="14">
        <f>StaffPayroll[[#This Row],[Payroll Period Ends Date (Minimum two months)]]-StaffPayroll[[#This Row],[Payroll Period Begins Date        (Must start after 6/1/2025)]]+1</f>
        <v>1</v>
      </c>
      <c r="M89" s="15">
        <f>IFERROR(IF(VLOOKUP(K89,'[1]Facility Info Input'!$B$25:$D$34,3,FALSE)="",1,VLOOKUP(K89,'[1]Facility Info Input'!$B$25:$D$34,3,FALSE)),0)</f>
        <v>0</v>
      </c>
      <c r="N89" s="16" t="str">
        <f>IF(StaffPayroll[[#This Row],[Employee, number or code]]="","",IF(StaffPayroll[[#This Row],[Position / Title]]="","",VLOOKUP(StaffPayroll[[#This Row],[Position / Title]],[1]Lists!A:C,2,FALSE)))</f>
        <v/>
      </c>
      <c r="O89" s="16">
        <f>IF(D89="",0,StaffPayroll[[#This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9" s="17">
        <f>IF(StaffPayroll[[#This Row],[Hourly WSB  Wage Minimum]]="",0,StaffPayroll[[#This Row],[Annual NF Wage Costs after WSB Minimum]]-StaffPayroll[[#This Row],[Annual NF Wage Costs before WSB Minimum]])</f>
        <v>0</v>
      </c>
      <c r="R89" s="17">
        <f>IFERROR(IF(StaffPayroll[[#This Row],[Annual Cost of Wage Increase included in Rate Adjustment]]=0,0,Q89*'[1]Facility Info Input'!$F$10),0)</f>
        <v>0</v>
      </c>
      <c r="S89" s="18">
        <f>IFERROR(IF(StaffPayroll[[#This Row],[Annual Cost of Wage Increase included in Rate Adjustment]]=0,0,IF('[1]Facility Info Input'!$F$11&lt;=0,0,Q89*'[1]Facility Info Input'!$F$11)),0)</f>
        <v>0</v>
      </c>
      <c r="T89" s="18">
        <f>IFERROR(IF(StaffPayroll[[#This Row],[Annual Cost of Wage Increase included in Rate Adjustment]]=0,0,IF('[1]Facility Info Input'!$F$12&lt;=0,0,Q89*'[1]Facility Info Input'!$F$12)),0)</f>
        <v>0</v>
      </c>
      <c r="U89" s="18">
        <f t="shared" si="2"/>
        <v>0</v>
      </c>
      <c r="V89" s="19">
        <f t="shared" si="3"/>
        <v>0</v>
      </c>
    </row>
    <row r="90" spans="1:22" x14ac:dyDescent="0.25">
      <c r="A90" s="7"/>
      <c r="B90" s="8"/>
      <c r="C90" s="8"/>
      <c r="D90" s="9"/>
      <c r="E90" s="10"/>
      <c r="F90" s="10"/>
      <c r="G90" s="11"/>
      <c r="H90" s="12"/>
      <c r="I90" s="13"/>
      <c r="J90" s="14" t="str">
        <f>StaffPayroll[[#This Row],[Leave Blank]]&amp;" "&amp;StaffPayroll[[#This Row],[Employee, number or code]]</f>
        <v xml:space="preserve"> </v>
      </c>
      <c r="K90" s="14" t="str">
        <f>_xlfn.IFNA(VLOOKUP(StaffPayroll[[#This Row],[Position / Title]],[1]Lists!A:C,3,FALSE),"")</f>
        <v/>
      </c>
      <c r="L90" s="14">
        <f>StaffPayroll[[#This Row],[Payroll Period Ends Date (Minimum two months)]]-StaffPayroll[[#This Row],[Payroll Period Begins Date        (Must start after 6/1/2025)]]+1</f>
        <v>1</v>
      </c>
      <c r="M90" s="15">
        <f>IFERROR(IF(VLOOKUP(K90,'[1]Facility Info Input'!$B$25:$D$34,3,FALSE)="",1,VLOOKUP(K90,'[1]Facility Info Input'!$B$25:$D$34,3,FALSE)),0)</f>
        <v>0</v>
      </c>
      <c r="N90" s="16" t="str">
        <f>IF(StaffPayroll[[#This Row],[Employee, number or code]]="","",IF(StaffPayroll[[#This Row],[Position / Title]]="","",VLOOKUP(StaffPayroll[[#This Row],[Position / Title]],[1]Lists!A:C,2,FALSE)))</f>
        <v/>
      </c>
      <c r="O90" s="16">
        <f>IF(D90="",0,StaffPayroll[[#This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0" s="17">
        <f>IF(StaffPayroll[[#This Row],[Hourly WSB  Wage Minimum]]="",0,StaffPayroll[[#This Row],[Annual NF Wage Costs after WSB Minimum]]-StaffPayroll[[#This Row],[Annual NF Wage Costs before WSB Minimum]])</f>
        <v>0</v>
      </c>
      <c r="R90" s="17">
        <f>IFERROR(IF(StaffPayroll[[#This Row],[Annual Cost of Wage Increase included in Rate Adjustment]]=0,0,Q90*'[1]Facility Info Input'!$F$10),0)</f>
        <v>0</v>
      </c>
      <c r="S90" s="18">
        <f>IFERROR(IF(StaffPayroll[[#This Row],[Annual Cost of Wage Increase included in Rate Adjustment]]=0,0,IF('[1]Facility Info Input'!$F$11&lt;=0,0,Q90*'[1]Facility Info Input'!$F$11)),0)</f>
        <v>0</v>
      </c>
      <c r="T90" s="18">
        <f>IFERROR(IF(StaffPayroll[[#This Row],[Annual Cost of Wage Increase included in Rate Adjustment]]=0,0,IF('[1]Facility Info Input'!$F$12&lt;=0,0,Q90*'[1]Facility Info Input'!$F$12)),0)</f>
        <v>0</v>
      </c>
      <c r="U90" s="18">
        <f t="shared" si="2"/>
        <v>0</v>
      </c>
      <c r="V90" s="19">
        <f t="shared" si="3"/>
        <v>0</v>
      </c>
    </row>
    <row r="91" spans="1:22" x14ac:dyDescent="0.25">
      <c r="A91" s="7"/>
      <c r="B91" s="8"/>
      <c r="C91" s="8"/>
      <c r="D91" s="9"/>
      <c r="E91" s="10"/>
      <c r="F91" s="10"/>
      <c r="G91" s="11"/>
      <c r="H91" s="12"/>
      <c r="I91" s="13"/>
      <c r="J91" s="14" t="str">
        <f>StaffPayroll[[#This Row],[Leave Blank]]&amp;" "&amp;StaffPayroll[[#This Row],[Employee, number or code]]</f>
        <v xml:space="preserve"> </v>
      </c>
      <c r="K91" s="14" t="str">
        <f>_xlfn.IFNA(VLOOKUP(StaffPayroll[[#This Row],[Position / Title]],[1]Lists!A:C,3,FALSE),"")</f>
        <v/>
      </c>
      <c r="L91" s="14">
        <f>StaffPayroll[[#This Row],[Payroll Period Ends Date (Minimum two months)]]-StaffPayroll[[#This Row],[Payroll Period Begins Date        (Must start after 6/1/2025)]]+1</f>
        <v>1</v>
      </c>
      <c r="M91" s="15">
        <f>IFERROR(IF(VLOOKUP(K91,'[1]Facility Info Input'!$B$25:$D$34,3,FALSE)="",1,VLOOKUP(K91,'[1]Facility Info Input'!$B$25:$D$34,3,FALSE)),0)</f>
        <v>0</v>
      </c>
      <c r="N91" s="16" t="str">
        <f>IF(StaffPayroll[[#This Row],[Employee, number or code]]="","",IF(StaffPayroll[[#This Row],[Position / Title]]="","",VLOOKUP(StaffPayroll[[#This Row],[Position / Title]],[1]Lists!A:C,2,FALSE)))</f>
        <v/>
      </c>
      <c r="O91" s="16">
        <f>IF(D91="",0,StaffPayroll[[#This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1" s="17">
        <f>IF(StaffPayroll[[#This Row],[Hourly WSB  Wage Minimum]]="",0,StaffPayroll[[#This Row],[Annual NF Wage Costs after WSB Minimum]]-StaffPayroll[[#This Row],[Annual NF Wage Costs before WSB Minimum]])</f>
        <v>0</v>
      </c>
      <c r="R91" s="17">
        <f>IFERROR(IF(StaffPayroll[[#This Row],[Annual Cost of Wage Increase included in Rate Adjustment]]=0,0,Q91*'[1]Facility Info Input'!$F$10),0)</f>
        <v>0</v>
      </c>
      <c r="S91" s="18">
        <f>IFERROR(IF(StaffPayroll[[#This Row],[Annual Cost of Wage Increase included in Rate Adjustment]]=0,0,IF('[1]Facility Info Input'!$F$11&lt;=0,0,Q91*'[1]Facility Info Input'!$F$11)),0)</f>
        <v>0</v>
      </c>
      <c r="T91" s="18">
        <f>IFERROR(IF(StaffPayroll[[#This Row],[Annual Cost of Wage Increase included in Rate Adjustment]]=0,0,IF('[1]Facility Info Input'!$F$12&lt;=0,0,Q91*'[1]Facility Info Input'!$F$12)),0)</f>
        <v>0</v>
      </c>
      <c r="U91" s="18">
        <f t="shared" si="2"/>
        <v>0</v>
      </c>
      <c r="V91" s="19">
        <f t="shared" si="3"/>
        <v>0</v>
      </c>
    </row>
    <row r="92" spans="1:22" x14ac:dyDescent="0.25">
      <c r="A92" s="7"/>
      <c r="B92" s="8"/>
      <c r="C92" s="8"/>
      <c r="D92" s="9"/>
      <c r="E92" s="10"/>
      <c r="F92" s="10"/>
      <c r="G92" s="11"/>
      <c r="H92" s="12"/>
      <c r="I92" s="13"/>
      <c r="J92" s="14" t="str">
        <f>StaffPayroll[[#This Row],[Leave Blank]]&amp;" "&amp;StaffPayroll[[#This Row],[Employee, number or code]]</f>
        <v xml:space="preserve"> </v>
      </c>
      <c r="K92" s="14" t="str">
        <f>_xlfn.IFNA(VLOOKUP(StaffPayroll[[#This Row],[Position / Title]],[1]Lists!A:C,3,FALSE),"")</f>
        <v/>
      </c>
      <c r="L92" s="14">
        <f>StaffPayroll[[#This Row],[Payroll Period Ends Date (Minimum two months)]]-StaffPayroll[[#This Row],[Payroll Period Begins Date        (Must start after 6/1/2025)]]+1</f>
        <v>1</v>
      </c>
      <c r="M92" s="15">
        <f>IFERROR(IF(VLOOKUP(K92,'[1]Facility Info Input'!$B$25:$D$34,3,FALSE)="",1,VLOOKUP(K92,'[1]Facility Info Input'!$B$25:$D$34,3,FALSE)),0)</f>
        <v>0</v>
      </c>
      <c r="N92" s="16" t="str">
        <f>IF(StaffPayroll[[#This Row],[Employee, number or code]]="","",IF(StaffPayroll[[#This Row],[Position / Title]]="","",VLOOKUP(StaffPayroll[[#This Row],[Position / Title]],[1]Lists!A:C,2,FALSE)))</f>
        <v/>
      </c>
      <c r="O92" s="16">
        <f>IF(D92="",0,StaffPayroll[[#This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2" s="17">
        <f>IF(StaffPayroll[[#This Row],[Hourly WSB  Wage Minimum]]="",0,StaffPayroll[[#This Row],[Annual NF Wage Costs after WSB Minimum]]-StaffPayroll[[#This Row],[Annual NF Wage Costs before WSB Minimum]])</f>
        <v>0</v>
      </c>
      <c r="R92" s="17">
        <f>IFERROR(IF(StaffPayroll[[#This Row],[Annual Cost of Wage Increase included in Rate Adjustment]]=0,0,Q92*'[1]Facility Info Input'!$F$10),0)</f>
        <v>0</v>
      </c>
      <c r="S92" s="18">
        <f>IFERROR(IF(StaffPayroll[[#This Row],[Annual Cost of Wage Increase included in Rate Adjustment]]=0,0,IF('[1]Facility Info Input'!$F$11&lt;=0,0,Q92*'[1]Facility Info Input'!$F$11)),0)</f>
        <v>0</v>
      </c>
      <c r="T92" s="18">
        <f>IFERROR(IF(StaffPayroll[[#This Row],[Annual Cost of Wage Increase included in Rate Adjustment]]=0,0,IF('[1]Facility Info Input'!$F$12&lt;=0,0,Q92*'[1]Facility Info Input'!$F$12)),0)</f>
        <v>0</v>
      </c>
      <c r="U92" s="18">
        <f t="shared" si="2"/>
        <v>0</v>
      </c>
      <c r="V92" s="19">
        <f t="shared" si="3"/>
        <v>0</v>
      </c>
    </row>
    <row r="93" spans="1:22" x14ac:dyDescent="0.25">
      <c r="A93" s="7"/>
      <c r="B93" s="8"/>
      <c r="C93" s="8"/>
      <c r="D93" s="9"/>
      <c r="E93" s="10"/>
      <c r="F93" s="10"/>
      <c r="G93" s="11"/>
      <c r="H93" s="12"/>
      <c r="I93" s="13"/>
      <c r="J93" s="14" t="str">
        <f>StaffPayroll[[#This Row],[Leave Blank]]&amp;" "&amp;StaffPayroll[[#This Row],[Employee, number or code]]</f>
        <v xml:space="preserve"> </v>
      </c>
      <c r="K93" s="14" t="str">
        <f>_xlfn.IFNA(VLOOKUP(StaffPayroll[[#This Row],[Position / Title]],[1]Lists!A:C,3,FALSE),"")</f>
        <v/>
      </c>
      <c r="L93" s="14">
        <f>StaffPayroll[[#This Row],[Payroll Period Ends Date (Minimum two months)]]-StaffPayroll[[#This Row],[Payroll Period Begins Date        (Must start after 6/1/2025)]]+1</f>
        <v>1</v>
      </c>
      <c r="M93" s="15">
        <f>IFERROR(IF(VLOOKUP(K93,'[1]Facility Info Input'!$B$25:$D$34,3,FALSE)="",1,VLOOKUP(K93,'[1]Facility Info Input'!$B$25:$D$34,3,FALSE)),0)</f>
        <v>0</v>
      </c>
      <c r="N93" s="16" t="str">
        <f>IF(StaffPayroll[[#This Row],[Employee, number or code]]="","",IF(StaffPayroll[[#This Row],[Position / Title]]="","",VLOOKUP(StaffPayroll[[#This Row],[Position / Title]],[1]Lists!A:C,2,FALSE)))</f>
        <v/>
      </c>
      <c r="O93" s="16">
        <f>IF(D93="",0,StaffPayroll[[#This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3" s="17">
        <f>IF(StaffPayroll[[#This Row],[Hourly WSB  Wage Minimum]]="",0,StaffPayroll[[#This Row],[Annual NF Wage Costs after WSB Minimum]]-StaffPayroll[[#This Row],[Annual NF Wage Costs before WSB Minimum]])</f>
        <v>0</v>
      </c>
      <c r="R93" s="17">
        <f>IFERROR(IF(StaffPayroll[[#This Row],[Annual Cost of Wage Increase included in Rate Adjustment]]=0,0,Q93*'[1]Facility Info Input'!$F$10),0)</f>
        <v>0</v>
      </c>
      <c r="S93" s="18">
        <f>IFERROR(IF(StaffPayroll[[#This Row],[Annual Cost of Wage Increase included in Rate Adjustment]]=0,0,IF('[1]Facility Info Input'!$F$11&lt;=0,0,Q93*'[1]Facility Info Input'!$F$11)),0)</f>
        <v>0</v>
      </c>
      <c r="T93" s="18">
        <f>IFERROR(IF(StaffPayroll[[#This Row],[Annual Cost of Wage Increase included in Rate Adjustment]]=0,0,IF('[1]Facility Info Input'!$F$12&lt;=0,0,Q93*'[1]Facility Info Input'!$F$12)),0)</f>
        <v>0</v>
      </c>
      <c r="U93" s="18">
        <f t="shared" si="2"/>
        <v>0</v>
      </c>
      <c r="V93" s="19">
        <f t="shared" si="3"/>
        <v>0</v>
      </c>
    </row>
    <row r="94" spans="1:22" x14ac:dyDescent="0.25">
      <c r="A94" s="7"/>
      <c r="B94" s="8"/>
      <c r="C94" s="8"/>
      <c r="D94" s="9"/>
      <c r="E94" s="10"/>
      <c r="F94" s="10"/>
      <c r="G94" s="11"/>
      <c r="H94" s="12"/>
      <c r="I94" s="13"/>
      <c r="J94" s="14" t="str">
        <f>StaffPayroll[[#This Row],[Leave Blank]]&amp;" "&amp;StaffPayroll[[#This Row],[Employee, number or code]]</f>
        <v xml:space="preserve"> </v>
      </c>
      <c r="K94" s="14" t="str">
        <f>_xlfn.IFNA(VLOOKUP(StaffPayroll[[#This Row],[Position / Title]],[1]Lists!A:C,3,FALSE),"")</f>
        <v/>
      </c>
      <c r="L94" s="14">
        <f>StaffPayroll[[#This Row],[Payroll Period Ends Date (Minimum two months)]]-StaffPayroll[[#This Row],[Payroll Period Begins Date        (Must start after 6/1/2025)]]+1</f>
        <v>1</v>
      </c>
      <c r="M94" s="15">
        <f>IFERROR(IF(VLOOKUP(K94,'[1]Facility Info Input'!$B$25:$D$34,3,FALSE)="",1,VLOOKUP(K94,'[1]Facility Info Input'!$B$25:$D$34,3,FALSE)),0)</f>
        <v>0</v>
      </c>
      <c r="N94" s="16" t="str">
        <f>IF(StaffPayroll[[#This Row],[Employee, number or code]]="","",IF(StaffPayroll[[#This Row],[Position / Title]]="","",VLOOKUP(StaffPayroll[[#This Row],[Position / Title]],[1]Lists!A:C,2,FALSE)))</f>
        <v/>
      </c>
      <c r="O94" s="16">
        <f>IF(D94="",0,StaffPayroll[[#This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4" s="17">
        <f>IF(StaffPayroll[[#This Row],[Hourly WSB  Wage Minimum]]="",0,StaffPayroll[[#This Row],[Annual NF Wage Costs after WSB Minimum]]-StaffPayroll[[#This Row],[Annual NF Wage Costs before WSB Minimum]])</f>
        <v>0</v>
      </c>
      <c r="R94" s="17">
        <f>IFERROR(IF(StaffPayroll[[#This Row],[Annual Cost of Wage Increase included in Rate Adjustment]]=0,0,Q94*'[1]Facility Info Input'!$F$10),0)</f>
        <v>0</v>
      </c>
      <c r="S94" s="18">
        <f>IFERROR(IF(StaffPayroll[[#This Row],[Annual Cost of Wage Increase included in Rate Adjustment]]=0,0,IF('[1]Facility Info Input'!$F$11&lt;=0,0,Q94*'[1]Facility Info Input'!$F$11)),0)</f>
        <v>0</v>
      </c>
      <c r="T94" s="18">
        <f>IFERROR(IF(StaffPayroll[[#This Row],[Annual Cost of Wage Increase included in Rate Adjustment]]=0,0,IF('[1]Facility Info Input'!$F$12&lt;=0,0,Q94*'[1]Facility Info Input'!$F$12)),0)</f>
        <v>0</v>
      </c>
      <c r="U94" s="18">
        <f t="shared" si="2"/>
        <v>0</v>
      </c>
      <c r="V94" s="19">
        <f t="shared" si="3"/>
        <v>0</v>
      </c>
    </row>
    <row r="95" spans="1:22" x14ac:dyDescent="0.25">
      <c r="A95" s="7"/>
      <c r="B95" s="8"/>
      <c r="C95" s="8"/>
      <c r="D95" s="9"/>
      <c r="E95" s="10"/>
      <c r="F95" s="10"/>
      <c r="G95" s="11"/>
      <c r="H95" s="12"/>
      <c r="I95" s="13"/>
      <c r="J95" s="14" t="str">
        <f>StaffPayroll[[#This Row],[Leave Blank]]&amp;" "&amp;StaffPayroll[[#This Row],[Employee, number or code]]</f>
        <v xml:space="preserve"> </v>
      </c>
      <c r="K95" s="14" t="str">
        <f>_xlfn.IFNA(VLOOKUP(StaffPayroll[[#This Row],[Position / Title]],[1]Lists!A:C,3,FALSE),"")</f>
        <v/>
      </c>
      <c r="L95" s="14">
        <f>StaffPayroll[[#This Row],[Payroll Period Ends Date (Minimum two months)]]-StaffPayroll[[#This Row],[Payroll Period Begins Date        (Must start after 6/1/2025)]]+1</f>
        <v>1</v>
      </c>
      <c r="M95" s="15">
        <f>IFERROR(IF(VLOOKUP(K95,'[1]Facility Info Input'!$B$25:$D$34,3,FALSE)="",1,VLOOKUP(K95,'[1]Facility Info Input'!$B$25:$D$34,3,FALSE)),0)</f>
        <v>0</v>
      </c>
      <c r="N95" s="16" t="str">
        <f>IF(StaffPayroll[[#This Row],[Employee, number or code]]="","",IF(StaffPayroll[[#This Row],[Position / Title]]="","",VLOOKUP(StaffPayroll[[#This Row],[Position / Title]],[1]Lists!A:C,2,FALSE)))</f>
        <v/>
      </c>
      <c r="O95" s="16">
        <f>IF(D95="",0,StaffPayroll[[#This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5" s="17">
        <f>IF(StaffPayroll[[#This Row],[Hourly WSB  Wage Minimum]]="",0,StaffPayroll[[#This Row],[Annual NF Wage Costs after WSB Minimum]]-StaffPayroll[[#This Row],[Annual NF Wage Costs before WSB Minimum]])</f>
        <v>0</v>
      </c>
      <c r="R95" s="17">
        <f>IFERROR(IF(StaffPayroll[[#This Row],[Annual Cost of Wage Increase included in Rate Adjustment]]=0,0,Q95*'[1]Facility Info Input'!$F$10),0)</f>
        <v>0</v>
      </c>
      <c r="S95" s="18">
        <f>IFERROR(IF(StaffPayroll[[#This Row],[Annual Cost of Wage Increase included in Rate Adjustment]]=0,0,IF('[1]Facility Info Input'!$F$11&lt;=0,0,Q95*'[1]Facility Info Input'!$F$11)),0)</f>
        <v>0</v>
      </c>
      <c r="T95" s="18">
        <f>IFERROR(IF(StaffPayroll[[#This Row],[Annual Cost of Wage Increase included in Rate Adjustment]]=0,0,IF('[1]Facility Info Input'!$F$12&lt;=0,0,Q95*'[1]Facility Info Input'!$F$12)),0)</f>
        <v>0</v>
      </c>
      <c r="U95" s="18">
        <f t="shared" si="2"/>
        <v>0</v>
      </c>
      <c r="V95" s="19">
        <f t="shared" si="3"/>
        <v>0</v>
      </c>
    </row>
    <row r="96" spans="1:22" x14ac:dyDescent="0.25">
      <c r="A96" s="7"/>
      <c r="B96" s="8"/>
      <c r="C96" s="8"/>
      <c r="D96" s="9"/>
      <c r="E96" s="10"/>
      <c r="F96" s="10"/>
      <c r="G96" s="11"/>
      <c r="H96" s="12"/>
      <c r="I96" s="13"/>
      <c r="J96" s="14" t="str">
        <f>StaffPayroll[[#This Row],[Leave Blank]]&amp;" "&amp;StaffPayroll[[#This Row],[Employee, number or code]]</f>
        <v xml:space="preserve"> </v>
      </c>
      <c r="K96" s="14" t="str">
        <f>_xlfn.IFNA(VLOOKUP(StaffPayroll[[#This Row],[Position / Title]],[1]Lists!A:C,3,FALSE),"")</f>
        <v/>
      </c>
      <c r="L96" s="14">
        <f>StaffPayroll[[#This Row],[Payroll Period Ends Date (Minimum two months)]]-StaffPayroll[[#This Row],[Payroll Period Begins Date        (Must start after 6/1/2025)]]+1</f>
        <v>1</v>
      </c>
      <c r="M96" s="15">
        <f>IFERROR(IF(VLOOKUP(K96,'[1]Facility Info Input'!$B$25:$D$34,3,FALSE)="",1,VLOOKUP(K96,'[1]Facility Info Input'!$B$25:$D$34,3,FALSE)),0)</f>
        <v>0</v>
      </c>
      <c r="N96" s="16" t="str">
        <f>IF(StaffPayroll[[#This Row],[Employee, number or code]]="","",IF(StaffPayroll[[#This Row],[Position / Title]]="","",VLOOKUP(StaffPayroll[[#This Row],[Position / Title]],[1]Lists!A:C,2,FALSE)))</f>
        <v/>
      </c>
      <c r="O96" s="16">
        <f>IF(D96="",0,StaffPayroll[[#This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6" s="17">
        <f>IF(StaffPayroll[[#This Row],[Hourly WSB  Wage Minimum]]="",0,StaffPayroll[[#This Row],[Annual NF Wage Costs after WSB Minimum]]-StaffPayroll[[#This Row],[Annual NF Wage Costs before WSB Minimum]])</f>
        <v>0</v>
      </c>
      <c r="R96" s="17">
        <f>IFERROR(IF(StaffPayroll[[#This Row],[Annual Cost of Wage Increase included in Rate Adjustment]]=0,0,Q96*'[1]Facility Info Input'!$F$10),0)</f>
        <v>0</v>
      </c>
      <c r="S96" s="18">
        <f>IFERROR(IF(StaffPayroll[[#This Row],[Annual Cost of Wage Increase included in Rate Adjustment]]=0,0,IF('[1]Facility Info Input'!$F$11&lt;=0,0,Q96*'[1]Facility Info Input'!$F$11)),0)</f>
        <v>0</v>
      </c>
      <c r="T96" s="18">
        <f>IFERROR(IF(StaffPayroll[[#This Row],[Annual Cost of Wage Increase included in Rate Adjustment]]=0,0,IF('[1]Facility Info Input'!$F$12&lt;=0,0,Q96*'[1]Facility Info Input'!$F$12)),0)</f>
        <v>0</v>
      </c>
      <c r="U96" s="18">
        <f t="shared" si="2"/>
        <v>0</v>
      </c>
      <c r="V96" s="19">
        <f t="shared" si="3"/>
        <v>0</v>
      </c>
    </row>
    <row r="97" spans="1:22" x14ac:dyDescent="0.25">
      <c r="A97" s="7"/>
      <c r="B97" s="8"/>
      <c r="C97" s="8"/>
      <c r="D97" s="9"/>
      <c r="E97" s="10"/>
      <c r="F97" s="10"/>
      <c r="G97" s="11"/>
      <c r="H97" s="12"/>
      <c r="I97" s="13"/>
      <c r="J97" s="14" t="str">
        <f>StaffPayroll[[#This Row],[Leave Blank]]&amp;" "&amp;StaffPayroll[[#This Row],[Employee, number or code]]</f>
        <v xml:space="preserve"> </v>
      </c>
      <c r="K97" s="14" t="str">
        <f>_xlfn.IFNA(VLOOKUP(StaffPayroll[[#This Row],[Position / Title]],[1]Lists!A:C,3,FALSE),"")</f>
        <v/>
      </c>
      <c r="L97" s="14">
        <f>StaffPayroll[[#This Row],[Payroll Period Ends Date (Minimum two months)]]-StaffPayroll[[#This Row],[Payroll Period Begins Date        (Must start after 6/1/2025)]]+1</f>
        <v>1</v>
      </c>
      <c r="M97" s="15">
        <f>IFERROR(IF(VLOOKUP(K97,'[1]Facility Info Input'!$B$25:$D$34,3,FALSE)="",1,VLOOKUP(K97,'[1]Facility Info Input'!$B$25:$D$34,3,FALSE)),0)</f>
        <v>0</v>
      </c>
      <c r="N97" s="16" t="str">
        <f>IF(StaffPayroll[[#This Row],[Employee, number or code]]="","",IF(StaffPayroll[[#This Row],[Position / Title]]="","",VLOOKUP(StaffPayroll[[#This Row],[Position / Title]],[1]Lists!A:C,2,FALSE)))</f>
        <v/>
      </c>
      <c r="O97" s="16">
        <f>IF(D97="",0,StaffPayroll[[#This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7" s="17">
        <f>IF(StaffPayroll[[#This Row],[Hourly WSB  Wage Minimum]]="",0,StaffPayroll[[#This Row],[Annual NF Wage Costs after WSB Minimum]]-StaffPayroll[[#This Row],[Annual NF Wage Costs before WSB Minimum]])</f>
        <v>0</v>
      </c>
      <c r="R97" s="17">
        <f>IFERROR(IF(StaffPayroll[[#This Row],[Annual Cost of Wage Increase included in Rate Adjustment]]=0,0,Q97*'[1]Facility Info Input'!$F$10),0)</f>
        <v>0</v>
      </c>
      <c r="S97" s="18">
        <f>IFERROR(IF(StaffPayroll[[#This Row],[Annual Cost of Wage Increase included in Rate Adjustment]]=0,0,IF('[1]Facility Info Input'!$F$11&lt;=0,0,Q97*'[1]Facility Info Input'!$F$11)),0)</f>
        <v>0</v>
      </c>
      <c r="T97" s="18">
        <f>IFERROR(IF(StaffPayroll[[#This Row],[Annual Cost of Wage Increase included in Rate Adjustment]]=0,0,IF('[1]Facility Info Input'!$F$12&lt;=0,0,Q97*'[1]Facility Info Input'!$F$12)),0)</f>
        <v>0</v>
      </c>
      <c r="U97" s="18">
        <f t="shared" si="2"/>
        <v>0</v>
      </c>
      <c r="V97" s="19">
        <f t="shared" si="3"/>
        <v>0</v>
      </c>
    </row>
    <row r="98" spans="1:22" x14ac:dyDescent="0.25">
      <c r="A98" s="7"/>
      <c r="B98" s="8"/>
      <c r="C98" s="8"/>
      <c r="D98" s="9"/>
      <c r="E98" s="10"/>
      <c r="F98" s="10"/>
      <c r="G98" s="11"/>
      <c r="H98" s="12"/>
      <c r="I98" s="13"/>
      <c r="J98" s="14" t="str">
        <f>StaffPayroll[[#This Row],[Leave Blank]]&amp;" "&amp;StaffPayroll[[#This Row],[Employee, number or code]]</f>
        <v xml:space="preserve"> </v>
      </c>
      <c r="K98" s="14" t="str">
        <f>_xlfn.IFNA(VLOOKUP(StaffPayroll[[#This Row],[Position / Title]],[1]Lists!A:C,3,FALSE),"")</f>
        <v/>
      </c>
      <c r="L98" s="14">
        <f>StaffPayroll[[#This Row],[Payroll Period Ends Date (Minimum two months)]]-StaffPayroll[[#This Row],[Payroll Period Begins Date        (Must start after 6/1/2025)]]+1</f>
        <v>1</v>
      </c>
      <c r="M98" s="15">
        <f>IFERROR(IF(VLOOKUP(K98,'[1]Facility Info Input'!$B$25:$D$34,3,FALSE)="",1,VLOOKUP(K98,'[1]Facility Info Input'!$B$25:$D$34,3,FALSE)),0)</f>
        <v>0</v>
      </c>
      <c r="N98" s="16" t="str">
        <f>IF(StaffPayroll[[#This Row],[Employee, number or code]]="","",IF(StaffPayroll[[#This Row],[Position / Title]]="","",VLOOKUP(StaffPayroll[[#This Row],[Position / Title]],[1]Lists!A:C,2,FALSE)))</f>
        <v/>
      </c>
      <c r="O98" s="16">
        <f>IF(D98="",0,StaffPayroll[[#This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8" s="17">
        <f>IF(StaffPayroll[[#This Row],[Hourly WSB  Wage Minimum]]="",0,StaffPayroll[[#This Row],[Annual NF Wage Costs after WSB Minimum]]-StaffPayroll[[#This Row],[Annual NF Wage Costs before WSB Minimum]])</f>
        <v>0</v>
      </c>
      <c r="R98" s="17">
        <f>IFERROR(IF(StaffPayroll[[#This Row],[Annual Cost of Wage Increase included in Rate Adjustment]]=0,0,Q98*'[1]Facility Info Input'!$F$10),0)</f>
        <v>0</v>
      </c>
      <c r="S98" s="18">
        <f>IFERROR(IF(StaffPayroll[[#This Row],[Annual Cost of Wage Increase included in Rate Adjustment]]=0,0,IF('[1]Facility Info Input'!$F$11&lt;=0,0,Q98*'[1]Facility Info Input'!$F$11)),0)</f>
        <v>0</v>
      </c>
      <c r="T98" s="18">
        <f>IFERROR(IF(StaffPayroll[[#This Row],[Annual Cost of Wage Increase included in Rate Adjustment]]=0,0,IF('[1]Facility Info Input'!$F$12&lt;=0,0,Q98*'[1]Facility Info Input'!$F$12)),0)</f>
        <v>0</v>
      </c>
      <c r="U98" s="18">
        <f t="shared" si="2"/>
        <v>0</v>
      </c>
      <c r="V98" s="19">
        <f t="shared" si="3"/>
        <v>0</v>
      </c>
    </row>
    <row r="99" spans="1:22" x14ac:dyDescent="0.25">
      <c r="A99" s="7"/>
      <c r="B99" s="8"/>
      <c r="C99" s="8"/>
      <c r="D99" s="9"/>
      <c r="E99" s="10"/>
      <c r="F99" s="10"/>
      <c r="G99" s="11"/>
      <c r="H99" s="12"/>
      <c r="I99" s="13"/>
      <c r="J99" s="14" t="str">
        <f>StaffPayroll[[#This Row],[Leave Blank]]&amp;" "&amp;StaffPayroll[[#This Row],[Employee, number or code]]</f>
        <v xml:space="preserve"> </v>
      </c>
      <c r="K99" s="14" t="str">
        <f>_xlfn.IFNA(VLOOKUP(StaffPayroll[[#This Row],[Position / Title]],[1]Lists!A:C,3,FALSE),"")</f>
        <v/>
      </c>
      <c r="L99" s="14">
        <f>StaffPayroll[[#This Row],[Payroll Period Ends Date (Minimum two months)]]-StaffPayroll[[#This Row],[Payroll Period Begins Date        (Must start after 6/1/2025)]]+1</f>
        <v>1</v>
      </c>
      <c r="M99" s="15">
        <f>IFERROR(IF(VLOOKUP(K99,'[1]Facility Info Input'!$B$25:$D$34,3,FALSE)="",1,VLOOKUP(K99,'[1]Facility Info Input'!$B$25:$D$34,3,FALSE)),0)</f>
        <v>0</v>
      </c>
      <c r="N99" s="16" t="str">
        <f>IF(StaffPayroll[[#This Row],[Employee, number or code]]="","",IF(StaffPayroll[[#This Row],[Position / Title]]="","",VLOOKUP(StaffPayroll[[#This Row],[Position / Title]],[1]Lists!A:C,2,FALSE)))</f>
        <v/>
      </c>
      <c r="O99" s="16">
        <f>IF(D99="",0,StaffPayroll[[#This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9" s="17">
        <f>IF(StaffPayroll[[#This Row],[Hourly WSB  Wage Minimum]]="",0,StaffPayroll[[#This Row],[Annual NF Wage Costs after WSB Minimum]]-StaffPayroll[[#This Row],[Annual NF Wage Costs before WSB Minimum]])</f>
        <v>0</v>
      </c>
      <c r="R99" s="17">
        <f>IFERROR(IF(StaffPayroll[[#This Row],[Annual Cost of Wage Increase included in Rate Adjustment]]=0,0,Q99*'[1]Facility Info Input'!$F$10),0)</f>
        <v>0</v>
      </c>
      <c r="S99" s="18">
        <f>IFERROR(IF(StaffPayroll[[#This Row],[Annual Cost of Wage Increase included in Rate Adjustment]]=0,0,IF('[1]Facility Info Input'!$F$11&lt;=0,0,Q99*'[1]Facility Info Input'!$F$11)),0)</f>
        <v>0</v>
      </c>
      <c r="T99" s="18">
        <f>IFERROR(IF(StaffPayroll[[#This Row],[Annual Cost of Wage Increase included in Rate Adjustment]]=0,0,IF('[1]Facility Info Input'!$F$12&lt;=0,0,Q99*'[1]Facility Info Input'!$F$12)),0)</f>
        <v>0</v>
      </c>
      <c r="U99" s="18">
        <f t="shared" si="2"/>
        <v>0</v>
      </c>
      <c r="V99" s="19">
        <f t="shared" si="3"/>
        <v>0</v>
      </c>
    </row>
    <row r="100" spans="1:22" x14ac:dyDescent="0.25">
      <c r="A100" s="7"/>
      <c r="B100" s="8"/>
      <c r="C100" s="8"/>
      <c r="D100" s="9"/>
      <c r="E100" s="10"/>
      <c r="F100" s="10"/>
      <c r="G100" s="11"/>
      <c r="H100" s="12"/>
      <c r="I100" s="13"/>
      <c r="J100" s="14" t="str">
        <f>StaffPayroll[[#This Row],[Leave Blank]]&amp;" "&amp;StaffPayroll[[#This Row],[Employee, number or code]]</f>
        <v xml:space="preserve"> </v>
      </c>
      <c r="K100" s="14" t="str">
        <f>_xlfn.IFNA(VLOOKUP(StaffPayroll[[#This Row],[Position / Title]],[1]Lists!A:C,3,FALSE),"")</f>
        <v/>
      </c>
      <c r="L100" s="14">
        <f>StaffPayroll[[#This Row],[Payroll Period Ends Date (Minimum two months)]]-StaffPayroll[[#This Row],[Payroll Period Begins Date        (Must start after 6/1/2025)]]+1</f>
        <v>1</v>
      </c>
      <c r="M100" s="15">
        <f>IFERROR(IF(VLOOKUP(K100,'[1]Facility Info Input'!$B$25:$D$34,3,FALSE)="",1,VLOOKUP(K100,'[1]Facility Info Input'!$B$25:$D$34,3,FALSE)),0)</f>
        <v>0</v>
      </c>
      <c r="N100" s="16" t="str">
        <f>IF(StaffPayroll[[#This Row],[Employee, number or code]]="","",IF(StaffPayroll[[#This Row],[Position / Title]]="","",VLOOKUP(StaffPayroll[[#This Row],[Position / Title]],[1]Lists!A:C,2,FALSE)))</f>
        <v/>
      </c>
      <c r="O100" s="16">
        <f>IF(D100="",0,StaffPayroll[[#This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0" s="17">
        <f>IF(StaffPayroll[[#This Row],[Hourly WSB  Wage Minimum]]="",0,StaffPayroll[[#This Row],[Annual NF Wage Costs after WSB Minimum]]-StaffPayroll[[#This Row],[Annual NF Wage Costs before WSB Minimum]])</f>
        <v>0</v>
      </c>
      <c r="R100" s="17">
        <f>IFERROR(IF(StaffPayroll[[#This Row],[Annual Cost of Wage Increase included in Rate Adjustment]]=0,0,Q100*'[1]Facility Info Input'!$F$10),0)</f>
        <v>0</v>
      </c>
      <c r="S100" s="18">
        <f>IFERROR(IF(StaffPayroll[[#This Row],[Annual Cost of Wage Increase included in Rate Adjustment]]=0,0,IF('[1]Facility Info Input'!$F$11&lt;=0,0,Q100*'[1]Facility Info Input'!$F$11)),0)</f>
        <v>0</v>
      </c>
      <c r="T100" s="18">
        <f>IFERROR(IF(StaffPayroll[[#This Row],[Annual Cost of Wage Increase included in Rate Adjustment]]=0,0,IF('[1]Facility Info Input'!$F$12&lt;=0,0,Q100*'[1]Facility Info Input'!$F$12)),0)</f>
        <v>0</v>
      </c>
      <c r="U100" s="18">
        <f t="shared" si="2"/>
        <v>0</v>
      </c>
      <c r="V100" s="19">
        <f t="shared" si="3"/>
        <v>0</v>
      </c>
    </row>
    <row r="101" spans="1:22" x14ac:dyDescent="0.25">
      <c r="A101" s="7"/>
      <c r="B101" s="8"/>
      <c r="C101" s="8"/>
      <c r="D101" s="9"/>
      <c r="E101" s="10"/>
      <c r="F101" s="10"/>
      <c r="G101" s="11"/>
      <c r="H101" s="12"/>
      <c r="I101" s="13"/>
      <c r="J101" s="14" t="str">
        <f>StaffPayroll[[#This Row],[Leave Blank]]&amp;" "&amp;StaffPayroll[[#This Row],[Employee, number or code]]</f>
        <v xml:space="preserve"> </v>
      </c>
      <c r="K101" s="14" t="str">
        <f>_xlfn.IFNA(VLOOKUP(StaffPayroll[[#This Row],[Position / Title]],[1]Lists!A:C,3,FALSE),"")</f>
        <v/>
      </c>
      <c r="L101" s="14">
        <f>StaffPayroll[[#This Row],[Payroll Period Ends Date (Minimum two months)]]-StaffPayroll[[#This Row],[Payroll Period Begins Date        (Must start after 6/1/2025)]]+1</f>
        <v>1</v>
      </c>
      <c r="M101" s="15">
        <f>IFERROR(IF(VLOOKUP(K101,'[1]Facility Info Input'!$B$25:$D$34,3,FALSE)="",1,VLOOKUP(K101,'[1]Facility Info Input'!$B$25:$D$34,3,FALSE)),0)</f>
        <v>0</v>
      </c>
      <c r="N101" s="16" t="str">
        <f>IF(StaffPayroll[[#This Row],[Employee, number or code]]="","",IF(StaffPayroll[[#This Row],[Position / Title]]="","",VLOOKUP(StaffPayroll[[#This Row],[Position / Title]],[1]Lists!A:C,2,FALSE)))</f>
        <v/>
      </c>
      <c r="O101" s="16">
        <f>IF(D101="",0,StaffPayroll[[#This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1" s="17">
        <f>IF(StaffPayroll[[#This Row],[Hourly WSB  Wage Minimum]]="",0,StaffPayroll[[#This Row],[Annual NF Wage Costs after WSB Minimum]]-StaffPayroll[[#This Row],[Annual NF Wage Costs before WSB Minimum]])</f>
        <v>0</v>
      </c>
      <c r="R101" s="17">
        <f>IFERROR(IF(StaffPayroll[[#This Row],[Annual Cost of Wage Increase included in Rate Adjustment]]=0,0,Q101*'[1]Facility Info Input'!$F$10),0)</f>
        <v>0</v>
      </c>
      <c r="S101" s="18">
        <f>IFERROR(IF(StaffPayroll[[#This Row],[Annual Cost of Wage Increase included in Rate Adjustment]]=0,0,IF('[1]Facility Info Input'!$F$11&lt;=0,0,Q101*'[1]Facility Info Input'!$F$11)),0)</f>
        <v>0</v>
      </c>
      <c r="T101" s="18">
        <f>IFERROR(IF(StaffPayroll[[#This Row],[Annual Cost of Wage Increase included in Rate Adjustment]]=0,0,IF('[1]Facility Info Input'!$F$12&lt;=0,0,Q101*'[1]Facility Info Input'!$F$12)),0)</f>
        <v>0</v>
      </c>
      <c r="U101" s="18">
        <f t="shared" si="2"/>
        <v>0</v>
      </c>
      <c r="V101" s="19">
        <f t="shared" si="3"/>
        <v>0</v>
      </c>
    </row>
    <row r="102" spans="1:22" x14ac:dyDescent="0.25">
      <c r="A102" s="7"/>
      <c r="B102" s="8"/>
      <c r="C102" s="8"/>
      <c r="D102" s="9"/>
      <c r="E102" s="10"/>
      <c r="F102" s="10"/>
      <c r="G102" s="11"/>
      <c r="H102" s="12"/>
      <c r="I102" s="13"/>
      <c r="J102" s="14" t="str">
        <f>StaffPayroll[[#This Row],[Leave Blank]]&amp;" "&amp;StaffPayroll[[#This Row],[Employee, number or code]]</f>
        <v xml:space="preserve"> </v>
      </c>
      <c r="K102" s="14" t="str">
        <f>_xlfn.IFNA(VLOOKUP(StaffPayroll[[#This Row],[Position / Title]],[1]Lists!A:C,3,FALSE),"")</f>
        <v/>
      </c>
      <c r="L102" s="14">
        <f>StaffPayroll[[#This Row],[Payroll Period Ends Date (Minimum two months)]]-StaffPayroll[[#This Row],[Payroll Period Begins Date        (Must start after 6/1/2025)]]+1</f>
        <v>1</v>
      </c>
      <c r="M102" s="15">
        <f>IFERROR(IF(VLOOKUP(K102,'[1]Facility Info Input'!$B$25:$D$34,3,FALSE)="",1,VLOOKUP(K102,'[1]Facility Info Input'!$B$25:$D$34,3,FALSE)),0)</f>
        <v>0</v>
      </c>
      <c r="N102" s="16" t="str">
        <f>IF(StaffPayroll[[#This Row],[Employee, number or code]]="","",IF(StaffPayroll[[#This Row],[Position / Title]]="","",VLOOKUP(StaffPayroll[[#This Row],[Position / Title]],[1]Lists!A:C,2,FALSE)))</f>
        <v/>
      </c>
      <c r="O102" s="16">
        <f>IF(D102="",0,StaffPayroll[[#This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2" s="17">
        <f>IF(StaffPayroll[[#This Row],[Hourly WSB  Wage Minimum]]="",0,StaffPayroll[[#This Row],[Annual NF Wage Costs after WSB Minimum]]-StaffPayroll[[#This Row],[Annual NF Wage Costs before WSB Minimum]])</f>
        <v>0</v>
      </c>
      <c r="R102" s="17">
        <f>IFERROR(IF(StaffPayroll[[#This Row],[Annual Cost of Wage Increase included in Rate Adjustment]]=0,0,Q102*'[1]Facility Info Input'!$F$10),0)</f>
        <v>0</v>
      </c>
      <c r="S102" s="18">
        <f>IFERROR(IF(StaffPayroll[[#This Row],[Annual Cost of Wage Increase included in Rate Adjustment]]=0,0,IF('[1]Facility Info Input'!$F$11&lt;=0,0,Q102*'[1]Facility Info Input'!$F$11)),0)</f>
        <v>0</v>
      </c>
      <c r="T102" s="18">
        <f>IFERROR(IF(StaffPayroll[[#This Row],[Annual Cost of Wage Increase included in Rate Adjustment]]=0,0,IF('[1]Facility Info Input'!$F$12&lt;=0,0,Q102*'[1]Facility Info Input'!$F$12)),0)</f>
        <v>0</v>
      </c>
      <c r="U102" s="18">
        <f t="shared" si="2"/>
        <v>0</v>
      </c>
      <c r="V102" s="19">
        <f t="shared" si="3"/>
        <v>0</v>
      </c>
    </row>
    <row r="103" spans="1:22" x14ac:dyDescent="0.25">
      <c r="A103" s="7"/>
      <c r="B103" s="8"/>
      <c r="C103" s="8"/>
      <c r="D103" s="9"/>
      <c r="E103" s="10"/>
      <c r="F103" s="10"/>
      <c r="G103" s="11"/>
      <c r="H103" s="12"/>
      <c r="I103" s="13"/>
      <c r="J103" s="14" t="str">
        <f>StaffPayroll[[#This Row],[Leave Blank]]&amp;" "&amp;StaffPayroll[[#This Row],[Employee, number or code]]</f>
        <v xml:space="preserve"> </v>
      </c>
      <c r="K103" s="14" t="str">
        <f>_xlfn.IFNA(VLOOKUP(StaffPayroll[[#This Row],[Position / Title]],[1]Lists!A:C,3,FALSE),"")</f>
        <v/>
      </c>
      <c r="L103" s="14">
        <f>StaffPayroll[[#This Row],[Payroll Period Ends Date (Minimum two months)]]-StaffPayroll[[#This Row],[Payroll Period Begins Date        (Must start after 6/1/2025)]]+1</f>
        <v>1</v>
      </c>
      <c r="M103" s="15">
        <f>IFERROR(IF(VLOOKUP(K103,'[1]Facility Info Input'!$B$25:$D$34,3,FALSE)="",1,VLOOKUP(K103,'[1]Facility Info Input'!$B$25:$D$34,3,FALSE)),0)</f>
        <v>0</v>
      </c>
      <c r="N103" s="16" t="str">
        <f>IF(StaffPayroll[[#This Row],[Employee, number or code]]="","",IF(StaffPayroll[[#This Row],[Position / Title]]="","",VLOOKUP(StaffPayroll[[#This Row],[Position / Title]],[1]Lists!A:C,2,FALSE)))</f>
        <v/>
      </c>
      <c r="O103" s="16">
        <f>IF(D103="",0,StaffPayroll[[#This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3" s="17">
        <f>IF(StaffPayroll[[#This Row],[Hourly WSB  Wage Minimum]]="",0,StaffPayroll[[#This Row],[Annual NF Wage Costs after WSB Minimum]]-StaffPayroll[[#This Row],[Annual NF Wage Costs before WSB Minimum]])</f>
        <v>0</v>
      </c>
      <c r="R103" s="17">
        <f>IFERROR(IF(StaffPayroll[[#This Row],[Annual Cost of Wage Increase included in Rate Adjustment]]=0,0,Q103*'[1]Facility Info Input'!$F$10),0)</f>
        <v>0</v>
      </c>
      <c r="S103" s="18">
        <f>IFERROR(IF(StaffPayroll[[#This Row],[Annual Cost of Wage Increase included in Rate Adjustment]]=0,0,IF('[1]Facility Info Input'!$F$11&lt;=0,0,Q103*'[1]Facility Info Input'!$F$11)),0)</f>
        <v>0</v>
      </c>
      <c r="T103" s="18">
        <f>IFERROR(IF(StaffPayroll[[#This Row],[Annual Cost of Wage Increase included in Rate Adjustment]]=0,0,IF('[1]Facility Info Input'!$F$12&lt;=0,0,Q103*'[1]Facility Info Input'!$F$12)),0)</f>
        <v>0</v>
      </c>
      <c r="U103" s="18">
        <f t="shared" si="2"/>
        <v>0</v>
      </c>
      <c r="V103" s="19">
        <f t="shared" si="3"/>
        <v>0</v>
      </c>
    </row>
    <row r="104" spans="1:22" x14ac:dyDescent="0.25">
      <c r="A104" s="7"/>
      <c r="B104" s="8"/>
      <c r="C104" s="8"/>
      <c r="D104" s="9"/>
      <c r="E104" s="10"/>
      <c r="F104" s="10"/>
      <c r="G104" s="11"/>
      <c r="H104" s="12"/>
      <c r="I104" s="13"/>
      <c r="J104" s="14" t="str">
        <f>StaffPayroll[[#This Row],[Leave Blank]]&amp;" "&amp;StaffPayroll[[#This Row],[Employee, number or code]]</f>
        <v xml:space="preserve"> </v>
      </c>
      <c r="K104" s="14" t="str">
        <f>_xlfn.IFNA(VLOOKUP(StaffPayroll[[#This Row],[Position / Title]],[1]Lists!A:C,3,FALSE),"")</f>
        <v/>
      </c>
      <c r="L104" s="14">
        <f>StaffPayroll[[#This Row],[Payroll Period Ends Date (Minimum two months)]]-StaffPayroll[[#This Row],[Payroll Period Begins Date        (Must start after 6/1/2025)]]+1</f>
        <v>1</v>
      </c>
      <c r="M104" s="15">
        <f>IFERROR(IF(VLOOKUP(K104,'[1]Facility Info Input'!$B$25:$D$34,3,FALSE)="",1,VLOOKUP(K104,'[1]Facility Info Input'!$B$25:$D$34,3,FALSE)),0)</f>
        <v>0</v>
      </c>
      <c r="N104" s="16" t="str">
        <f>IF(StaffPayroll[[#This Row],[Employee, number or code]]="","",IF(StaffPayroll[[#This Row],[Position / Title]]="","",VLOOKUP(StaffPayroll[[#This Row],[Position / Title]],[1]Lists!A:C,2,FALSE)))</f>
        <v/>
      </c>
      <c r="O104" s="16">
        <f>IF(D104="",0,StaffPayroll[[#This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4" s="17">
        <f>IF(StaffPayroll[[#This Row],[Hourly WSB  Wage Minimum]]="",0,StaffPayroll[[#This Row],[Annual NF Wage Costs after WSB Minimum]]-StaffPayroll[[#This Row],[Annual NF Wage Costs before WSB Minimum]])</f>
        <v>0</v>
      </c>
      <c r="R104" s="17">
        <f>IFERROR(IF(StaffPayroll[[#This Row],[Annual Cost of Wage Increase included in Rate Adjustment]]=0,0,Q104*'[1]Facility Info Input'!$F$10),0)</f>
        <v>0</v>
      </c>
      <c r="S104" s="18">
        <f>IFERROR(IF(StaffPayroll[[#This Row],[Annual Cost of Wage Increase included in Rate Adjustment]]=0,0,IF('[1]Facility Info Input'!$F$11&lt;=0,0,Q104*'[1]Facility Info Input'!$F$11)),0)</f>
        <v>0</v>
      </c>
      <c r="T104" s="18">
        <f>IFERROR(IF(StaffPayroll[[#This Row],[Annual Cost of Wage Increase included in Rate Adjustment]]=0,0,IF('[1]Facility Info Input'!$F$12&lt;=0,0,Q104*'[1]Facility Info Input'!$F$12)),0)</f>
        <v>0</v>
      </c>
      <c r="U104" s="18">
        <f t="shared" si="2"/>
        <v>0</v>
      </c>
      <c r="V104" s="19">
        <f t="shared" si="3"/>
        <v>0</v>
      </c>
    </row>
    <row r="105" spans="1:22" x14ac:dyDescent="0.25">
      <c r="A105" s="7"/>
      <c r="B105" s="8"/>
      <c r="C105" s="8"/>
      <c r="D105" s="9"/>
      <c r="E105" s="10"/>
      <c r="F105" s="10"/>
      <c r="G105" s="11"/>
      <c r="H105" s="12"/>
      <c r="I105" s="13"/>
      <c r="J105" s="14" t="str">
        <f>StaffPayroll[[#This Row],[Leave Blank]]&amp;" "&amp;StaffPayroll[[#This Row],[Employee, number or code]]</f>
        <v xml:space="preserve"> </v>
      </c>
      <c r="K105" s="14" t="str">
        <f>_xlfn.IFNA(VLOOKUP(StaffPayroll[[#This Row],[Position / Title]],[1]Lists!A:C,3,FALSE),"")</f>
        <v/>
      </c>
      <c r="L105" s="14">
        <f>StaffPayroll[[#This Row],[Payroll Period Ends Date (Minimum two months)]]-StaffPayroll[[#This Row],[Payroll Period Begins Date        (Must start after 6/1/2025)]]+1</f>
        <v>1</v>
      </c>
      <c r="M105" s="15">
        <f>IFERROR(IF(VLOOKUP(K105,'[1]Facility Info Input'!$B$25:$D$34,3,FALSE)="",1,VLOOKUP(K105,'[1]Facility Info Input'!$B$25:$D$34,3,FALSE)),0)</f>
        <v>0</v>
      </c>
      <c r="N105" s="16" t="str">
        <f>IF(StaffPayroll[[#This Row],[Employee, number or code]]="","",IF(StaffPayroll[[#This Row],[Position / Title]]="","",VLOOKUP(StaffPayroll[[#This Row],[Position / Title]],[1]Lists!A:C,2,FALSE)))</f>
        <v/>
      </c>
      <c r="O105" s="16">
        <f>IF(D105="",0,StaffPayroll[[#This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5" s="17">
        <f>IF(StaffPayroll[[#This Row],[Hourly WSB  Wage Minimum]]="",0,StaffPayroll[[#This Row],[Annual NF Wage Costs after WSB Minimum]]-StaffPayroll[[#This Row],[Annual NF Wage Costs before WSB Minimum]])</f>
        <v>0</v>
      </c>
      <c r="R105" s="17">
        <f>IFERROR(IF(StaffPayroll[[#This Row],[Annual Cost of Wage Increase included in Rate Adjustment]]=0,0,Q105*'[1]Facility Info Input'!$F$10),0)</f>
        <v>0</v>
      </c>
      <c r="S105" s="18">
        <f>IFERROR(IF(StaffPayroll[[#This Row],[Annual Cost of Wage Increase included in Rate Adjustment]]=0,0,IF('[1]Facility Info Input'!$F$11&lt;=0,0,Q105*'[1]Facility Info Input'!$F$11)),0)</f>
        <v>0</v>
      </c>
      <c r="T105" s="18">
        <f>IFERROR(IF(StaffPayroll[[#This Row],[Annual Cost of Wage Increase included in Rate Adjustment]]=0,0,IF('[1]Facility Info Input'!$F$12&lt;=0,0,Q105*'[1]Facility Info Input'!$F$12)),0)</f>
        <v>0</v>
      </c>
      <c r="U105" s="18">
        <f t="shared" si="2"/>
        <v>0</v>
      </c>
      <c r="V105" s="19">
        <f t="shared" si="3"/>
        <v>0</v>
      </c>
    </row>
    <row r="106" spans="1:22" x14ac:dyDescent="0.25">
      <c r="A106" s="7"/>
      <c r="B106" s="8"/>
      <c r="C106" s="8"/>
      <c r="D106" s="9"/>
      <c r="E106" s="10"/>
      <c r="F106" s="10"/>
      <c r="G106" s="11"/>
      <c r="H106" s="12"/>
      <c r="I106" s="13"/>
      <c r="J106" s="14" t="str">
        <f>StaffPayroll[[#This Row],[Leave Blank]]&amp;" "&amp;StaffPayroll[[#This Row],[Employee, number or code]]</f>
        <v xml:space="preserve"> </v>
      </c>
      <c r="K106" s="14" t="str">
        <f>_xlfn.IFNA(VLOOKUP(StaffPayroll[[#This Row],[Position / Title]],[1]Lists!A:C,3,FALSE),"")</f>
        <v/>
      </c>
      <c r="L106" s="14">
        <f>StaffPayroll[[#This Row],[Payroll Period Ends Date (Minimum two months)]]-StaffPayroll[[#This Row],[Payroll Period Begins Date        (Must start after 6/1/2025)]]+1</f>
        <v>1</v>
      </c>
      <c r="M106" s="15">
        <f>IFERROR(IF(VLOOKUP(K106,'[1]Facility Info Input'!$B$25:$D$34,3,FALSE)="",1,VLOOKUP(K106,'[1]Facility Info Input'!$B$25:$D$34,3,FALSE)),0)</f>
        <v>0</v>
      </c>
      <c r="N106" s="16" t="str">
        <f>IF(StaffPayroll[[#This Row],[Employee, number or code]]="","",IF(StaffPayroll[[#This Row],[Position / Title]]="","",VLOOKUP(StaffPayroll[[#This Row],[Position / Title]],[1]Lists!A:C,2,FALSE)))</f>
        <v/>
      </c>
      <c r="O106" s="16">
        <f>IF(D106="",0,StaffPayroll[[#This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6" s="17">
        <f>IF(StaffPayroll[[#This Row],[Hourly WSB  Wage Minimum]]="",0,StaffPayroll[[#This Row],[Annual NF Wage Costs after WSB Minimum]]-StaffPayroll[[#This Row],[Annual NF Wage Costs before WSB Minimum]])</f>
        <v>0</v>
      </c>
      <c r="R106" s="17">
        <f>IFERROR(IF(StaffPayroll[[#This Row],[Annual Cost of Wage Increase included in Rate Adjustment]]=0,0,Q106*'[1]Facility Info Input'!$F$10),0)</f>
        <v>0</v>
      </c>
      <c r="S106" s="18">
        <f>IFERROR(IF(StaffPayroll[[#This Row],[Annual Cost of Wage Increase included in Rate Adjustment]]=0,0,IF('[1]Facility Info Input'!$F$11&lt;=0,0,Q106*'[1]Facility Info Input'!$F$11)),0)</f>
        <v>0</v>
      </c>
      <c r="T106" s="18">
        <f>IFERROR(IF(StaffPayroll[[#This Row],[Annual Cost of Wage Increase included in Rate Adjustment]]=0,0,IF('[1]Facility Info Input'!$F$12&lt;=0,0,Q106*'[1]Facility Info Input'!$F$12)),0)</f>
        <v>0</v>
      </c>
      <c r="U106" s="18">
        <f t="shared" si="2"/>
        <v>0</v>
      </c>
      <c r="V106" s="19">
        <f t="shared" si="3"/>
        <v>0</v>
      </c>
    </row>
    <row r="107" spans="1:22" x14ac:dyDescent="0.25">
      <c r="A107" s="7"/>
      <c r="B107" s="8"/>
      <c r="C107" s="8"/>
      <c r="D107" s="9"/>
      <c r="E107" s="10"/>
      <c r="F107" s="10"/>
      <c r="G107" s="11"/>
      <c r="H107" s="12"/>
      <c r="I107" s="13"/>
      <c r="J107" s="14" t="str">
        <f>StaffPayroll[[#This Row],[Leave Blank]]&amp;" "&amp;StaffPayroll[[#This Row],[Employee, number or code]]</f>
        <v xml:space="preserve"> </v>
      </c>
      <c r="K107" s="14" t="str">
        <f>_xlfn.IFNA(VLOOKUP(StaffPayroll[[#This Row],[Position / Title]],[1]Lists!A:C,3,FALSE),"")</f>
        <v/>
      </c>
      <c r="L107" s="14">
        <f>StaffPayroll[[#This Row],[Payroll Period Ends Date (Minimum two months)]]-StaffPayroll[[#This Row],[Payroll Period Begins Date        (Must start after 6/1/2025)]]+1</f>
        <v>1</v>
      </c>
      <c r="M107" s="15">
        <f>IFERROR(IF(VLOOKUP(K107,'[1]Facility Info Input'!$B$25:$D$34,3,FALSE)="",1,VLOOKUP(K107,'[1]Facility Info Input'!$B$25:$D$34,3,FALSE)),0)</f>
        <v>0</v>
      </c>
      <c r="N107" s="16" t="str">
        <f>IF(StaffPayroll[[#This Row],[Employee, number or code]]="","",IF(StaffPayroll[[#This Row],[Position / Title]]="","",VLOOKUP(StaffPayroll[[#This Row],[Position / Title]],[1]Lists!A:C,2,FALSE)))</f>
        <v/>
      </c>
      <c r="O107" s="16">
        <f>IF(D107="",0,StaffPayroll[[#This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7" s="17">
        <f>IF(StaffPayroll[[#This Row],[Hourly WSB  Wage Minimum]]="",0,StaffPayroll[[#This Row],[Annual NF Wage Costs after WSB Minimum]]-StaffPayroll[[#This Row],[Annual NF Wage Costs before WSB Minimum]])</f>
        <v>0</v>
      </c>
      <c r="R107" s="17">
        <f>IFERROR(IF(StaffPayroll[[#This Row],[Annual Cost of Wage Increase included in Rate Adjustment]]=0,0,Q107*'[1]Facility Info Input'!$F$10),0)</f>
        <v>0</v>
      </c>
      <c r="S107" s="18">
        <f>IFERROR(IF(StaffPayroll[[#This Row],[Annual Cost of Wage Increase included in Rate Adjustment]]=0,0,IF('[1]Facility Info Input'!$F$11&lt;=0,0,Q107*'[1]Facility Info Input'!$F$11)),0)</f>
        <v>0</v>
      </c>
      <c r="T107" s="18">
        <f>IFERROR(IF(StaffPayroll[[#This Row],[Annual Cost of Wage Increase included in Rate Adjustment]]=0,0,IF('[1]Facility Info Input'!$F$12&lt;=0,0,Q107*'[1]Facility Info Input'!$F$12)),0)</f>
        <v>0</v>
      </c>
      <c r="U107" s="18">
        <f t="shared" si="2"/>
        <v>0</v>
      </c>
      <c r="V107" s="19">
        <f t="shared" si="3"/>
        <v>0</v>
      </c>
    </row>
    <row r="108" spans="1:22" x14ac:dyDescent="0.25">
      <c r="A108" s="7"/>
      <c r="B108" s="8"/>
      <c r="C108" s="8"/>
      <c r="D108" s="9"/>
      <c r="E108" s="10"/>
      <c r="F108" s="10"/>
      <c r="G108" s="11"/>
      <c r="H108" s="12"/>
      <c r="I108" s="13"/>
      <c r="J108" s="14" t="str">
        <f>StaffPayroll[[#This Row],[Leave Blank]]&amp;" "&amp;StaffPayroll[[#This Row],[Employee, number or code]]</f>
        <v xml:space="preserve"> </v>
      </c>
      <c r="K108" s="14" t="str">
        <f>_xlfn.IFNA(VLOOKUP(StaffPayroll[[#This Row],[Position / Title]],[1]Lists!A:C,3,FALSE),"")</f>
        <v/>
      </c>
      <c r="L108" s="14">
        <f>StaffPayroll[[#This Row],[Payroll Period Ends Date (Minimum two months)]]-StaffPayroll[[#This Row],[Payroll Period Begins Date        (Must start after 6/1/2025)]]+1</f>
        <v>1</v>
      </c>
      <c r="M108" s="15">
        <f>IFERROR(IF(VLOOKUP(K108,'[1]Facility Info Input'!$B$25:$D$34,3,FALSE)="",1,VLOOKUP(K108,'[1]Facility Info Input'!$B$25:$D$34,3,FALSE)),0)</f>
        <v>0</v>
      </c>
      <c r="N108" s="16" t="str">
        <f>IF(StaffPayroll[[#This Row],[Employee, number or code]]="","",IF(StaffPayroll[[#This Row],[Position / Title]]="","",VLOOKUP(StaffPayroll[[#This Row],[Position / Title]],[1]Lists!A:C,2,FALSE)))</f>
        <v/>
      </c>
      <c r="O108" s="16">
        <f>IF(D108="",0,StaffPayroll[[#This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8" s="17">
        <f>IF(StaffPayroll[[#This Row],[Hourly WSB  Wage Minimum]]="",0,StaffPayroll[[#This Row],[Annual NF Wage Costs after WSB Minimum]]-StaffPayroll[[#This Row],[Annual NF Wage Costs before WSB Minimum]])</f>
        <v>0</v>
      </c>
      <c r="R108" s="17">
        <f>IFERROR(IF(StaffPayroll[[#This Row],[Annual Cost of Wage Increase included in Rate Adjustment]]=0,0,Q108*'[1]Facility Info Input'!$F$10),0)</f>
        <v>0</v>
      </c>
      <c r="S108" s="18">
        <f>IFERROR(IF(StaffPayroll[[#This Row],[Annual Cost of Wage Increase included in Rate Adjustment]]=0,0,IF('[1]Facility Info Input'!$F$11&lt;=0,0,Q108*'[1]Facility Info Input'!$F$11)),0)</f>
        <v>0</v>
      </c>
      <c r="T108" s="18">
        <f>IFERROR(IF(StaffPayroll[[#This Row],[Annual Cost of Wage Increase included in Rate Adjustment]]=0,0,IF('[1]Facility Info Input'!$F$12&lt;=0,0,Q108*'[1]Facility Info Input'!$F$12)),0)</f>
        <v>0</v>
      </c>
      <c r="U108" s="18">
        <f t="shared" si="2"/>
        <v>0</v>
      </c>
      <c r="V108" s="19">
        <f t="shared" si="3"/>
        <v>0</v>
      </c>
    </row>
    <row r="109" spans="1:22" x14ac:dyDescent="0.25">
      <c r="A109" s="7"/>
      <c r="B109" s="8"/>
      <c r="C109" s="8"/>
      <c r="D109" s="9"/>
      <c r="E109" s="10"/>
      <c r="F109" s="10"/>
      <c r="G109" s="11"/>
      <c r="H109" s="12"/>
      <c r="I109" s="13"/>
      <c r="J109" s="14" t="str">
        <f>StaffPayroll[[#This Row],[Leave Blank]]&amp;" "&amp;StaffPayroll[[#This Row],[Employee, number or code]]</f>
        <v xml:space="preserve"> </v>
      </c>
      <c r="K109" s="14" t="str">
        <f>_xlfn.IFNA(VLOOKUP(StaffPayroll[[#This Row],[Position / Title]],[1]Lists!A:C,3,FALSE),"")</f>
        <v/>
      </c>
      <c r="L109" s="14">
        <f>StaffPayroll[[#This Row],[Payroll Period Ends Date (Minimum two months)]]-StaffPayroll[[#This Row],[Payroll Period Begins Date        (Must start after 6/1/2025)]]+1</f>
        <v>1</v>
      </c>
      <c r="M109" s="15">
        <f>IFERROR(IF(VLOOKUP(K109,'[1]Facility Info Input'!$B$25:$D$34,3,FALSE)="",1,VLOOKUP(K109,'[1]Facility Info Input'!$B$25:$D$34,3,FALSE)),0)</f>
        <v>0</v>
      </c>
      <c r="N109" s="16" t="str">
        <f>IF(StaffPayroll[[#This Row],[Employee, number or code]]="","",IF(StaffPayroll[[#This Row],[Position / Title]]="","",VLOOKUP(StaffPayroll[[#This Row],[Position / Title]],[1]Lists!A:C,2,FALSE)))</f>
        <v/>
      </c>
      <c r="O109" s="16">
        <f>IF(D109="",0,StaffPayroll[[#This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9" s="17">
        <f>IF(StaffPayroll[[#This Row],[Hourly WSB  Wage Minimum]]="",0,StaffPayroll[[#This Row],[Annual NF Wage Costs after WSB Minimum]]-StaffPayroll[[#This Row],[Annual NF Wage Costs before WSB Minimum]])</f>
        <v>0</v>
      </c>
      <c r="R109" s="17">
        <f>IFERROR(IF(StaffPayroll[[#This Row],[Annual Cost of Wage Increase included in Rate Adjustment]]=0,0,Q109*'[1]Facility Info Input'!$F$10),0)</f>
        <v>0</v>
      </c>
      <c r="S109" s="18">
        <f>IFERROR(IF(StaffPayroll[[#This Row],[Annual Cost of Wage Increase included in Rate Adjustment]]=0,0,IF('[1]Facility Info Input'!$F$11&lt;=0,0,Q109*'[1]Facility Info Input'!$F$11)),0)</f>
        <v>0</v>
      </c>
      <c r="T109" s="18">
        <f>IFERROR(IF(StaffPayroll[[#This Row],[Annual Cost of Wage Increase included in Rate Adjustment]]=0,0,IF('[1]Facility Info Input'!$F$12&lt;=0,0,Q109*'[1]Facility Info Input'!$F$12)),0)</f>
        <v>0</v>
      </c>
      <c r="U109" s="18">
        <f t="shared" si="2"/>
        <v>0</v>
      </c>
      <c r="V109" s="19">
        <f t="shared" si="3"/>
        <v>0</v>
      </c>
    </row>
    <row r="110" spans="1:22" x14ac:dyDescent="0.25">
      <c r="A110" s="7"/>
      <c r="B110" s="8"/>
      <c r="C110" s="8"/>
      <c r="D110" s="9"/>
      <c r="E110" s="10"/>
      <c r="F110" s="10"/>
      <c r="G110" s="11"/>
      <c r="H110" s="12"/>
      <c r="I110" s="13"/>
      <c r="J110" s="14" t="str">
        <f>StaffPayroll[[#This Row],[Leave Blank]]&amp;" "&amp;StaffPayroll[[#This Row],[Employee, number or code]]</f>
        <v xml:space="preserve"> </v>
      </c>
      <c r="K110" s="14" t="str">
        <f>_xlfn.IFNA(VLOOKUP(StaffPayroll[[#This Row],[Position / Title]],[1]Lists!A:C,3,FALSE),"")</f>
        <v/>
      </c>
      <c r="L110" s="14">
        <f>StaffPayroll[[#This Row],[Payroll Period Ends Date (Minimum two months)]]-StaffPayroll[[#This Row],[Payroll Period Begins Date        (Must start after 6/1/2025)]]+1</f>
        <v>1</v>
      </c>
      <c r="M110" s="15">
        <f>IFERROR(IF(VLOOKUP(K110,'[1]Facility Info Input'!$B$25:$D$34,3,FALSE)="",1,VLOOKUP(K110,'[1]Facility Info Input'!$B$25:$D$34,3,FALSE)),0)</f>
        <v>0</v>
      </c>
      <c r="N110" s="16" t="str">
        <f>IF(StaffPayroll[[#This Row],[Employee, number or code]]="","",IF(StaffPayroll[[#This Row],[Position / Title]]="","",VLOOKUP(StaffPayroll[[#This Row],[Position / Title]],[1]Lists!A:C,2,FALSE)))</f>
        <v/>
      </c>
      <c r="O110" s="16">
        <f>IF(D110="",0,StaffPayroll[[#This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0" s="17">
        <f>IF(StaffPayroll[[#This Row],[Hourly WSB  Wage Minimum]]="",0,StaffPayroll[[#This Row],[Annual NF Wage Costs after WSB Minimum]]-StaffPayroll[[#This Row],[Annual NF Wage Costs before WSB Minimum]])</f>
        <v>0</v>
      </c>
      <c r="R110" s="17">
        <f>IFERROR(IF(StaffPayroll[[#This Row],[Annual Cost of Wage Increase included in Rate Adjustment]]=0,0,Q110*'[1]Facility Info Input'!$F$10),0)</f>
        <v>0</v>
      </c>
      <c r="S110" s="18">
        <f>IFERROR(IF(StaffPayroll[[#This Row],[Annual Cost of Wage Increase included in Rate Adjustment]]=0,0,IF('[1]Facility Info Input'!$F$11&lt;=0,0,Q110*'[1]Facility Info Input'!$F$11)),0)</f>
        <v>0</v>
      </c>
      <c r="T110" s="18">
        <f>IFERROR(IF(StaffPayroll[[#This Row],[Annual Cost of Wage Increase included in Rate Adjustment]]=0,0,IF('[1]Facility Info Input'!$F$12&lt;=0,0,Q110*'[1]Facility Info Input'!$F$12)),0)</f>
        <v>0</v>
      </c>
      <c r="U110" s="18">
        <f t="shared" si="2"/>
        <v>0</v>
      </c>
      <c r="V110" s="19">
        <f t="shared" si="3"/>
        <v>0</v>
      </c>
    </row>
    <row r="111" spans="1:22" x14ac:dyDescent="0.25">
      <c r="A111" s="7"/>
      <c r="B111" s="8"/>
      <c r="C111" s="8"/>
      <c r="D111" s="9"/>
      <c r="E111" s="10"/>
      <c r="F111" s="10"/>
      <c r="G111" s="11"/>
      <c r="H111" s="12"/>
      <c r="I111" s="13"/>
      <c r="J111" s="14" t="str">
        <f>StaffPayroll[[#This Row],[Leave Blank]]&amp;" "&amp;StaffPayroll[[#This Row],[Employee, number or code]]</f>
        <v xml:space="preserve"> </v>
      </c>
      <c r="K111" s="14" t="str">
        <f>_xlfn.IFNA(VLOOKUP(StaffPayroll[[#This Row],[Position / Title]],[1]Lists!A:C,3,FALSE),"")</f>
        <v/>
      </c>
      <c r="L111" s="14">
        <f>StaffPayroll[[#This Row],[Payroll Period Ends Date (Minimum two months)]]-StaffPayroll[[#This Row],[Payroll Period Begins Date        (Must start after 6/1/2025)]]+1</f>
        <v>1</v>
      </c>
      <c r="M111" s="15">
        <f>IFERROR(IF(VLOOKUP(K111,'[1]Facility Info Input'!$B$25:$D$34,3,FALSE)="",1,VLOOKUP(K111,'[1]Facility Info Input'!$B$25:$D$34,3,FALSE)),0)</f>
        <v>0</v>
      </c>
      <c r="N111" s="16" t="str">
        <f>IF(StaffPayroll[[#This Row],[Employee, number or code]]="","",IF(StaffPayroll[[#This Row],[Position / Title]]="","",VLOOKUP(StaffPayroll[[#This Row],[Position / Title]],[1]Lists!A:C,2,FALSE)))</f>
        <v/>
      </c>
      <c r="O111" s="16">
        <f>IF(D111="",0,StaffPayroll[[#This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1" s="17">
        <f>IF(StaffPayroll[[#This Row],[Hourly WSB  Wage Minimum]]="",0,StaffPayroll[[#This Row],[Annual NF Wage Costs after WSB Minimum]]-StaffPayroll[[#This Row],[Annual NF Wage Costs before WSB Minimum]])</f>
        <v>0</v>
      </c>
      <c r="R111" s="17">
        <f>IFERROR(IF(StaffPayroll[[#This Row],[Annual Cost of Wage Increase included in Rate Adjustment]]=0,0,Q111*'[1]Facility Info Input'!$F$10),0)</f>
        <v>0</v>
      </c>
      <c r="S111" s="18">
        <f>IFERROR(IF(StaffPayroll[[#This Row],[Annual Cost of Wage Increase included in Rate Adjustment]]=0,0,IF('[1]Facility Info Input'!$F$11&lt;=0,0,Q111*'[1]Facility Info Input'!$F$11)),0)</f>
        <v>0</v>
      </c>
      <c r="T111" s="18">
        <f>IFERROR(IF(StaffPayroll[[#This Row],[Annual Cost of Wage Increase included in Rate Adjustment]]=0,0,IF('[1]Facility Info Input'!$F$12&lt;=0,0,Q111*'[1]Facility Info Input'!$F$12)),0)</f>
        <v>0</v>
      </c>
      <c r="U111" s="18">
        <f t="shared" si="2"/>
        <v>0</v>
      </c>
      <c r="V111" s="19">
        <f t="shared" si="3"/>
        <v>0</v>
      </c>
    </row>
    <row r="112" spans="1:22" x14ac:dyDescent="0.25">
      <c r="A112" s="7"/>
      <c r="B112" s="8"/>
      <c r="C112" s="8"/>
      <c r="D112" s="9"/>
      <c r="E112" s="10"/>
      <c r="F112" s="10"/>
      <c r="G112" s="11"/>
      <c r="H112" s="12"/>
      <c r="I112" s="13"/>
      <c r="J112" s="14" t="str">
        <f>StaffPayroll[[#This Row],[Leave Blank]]&amp;" "&amp;StaffPayroll[[#This Row],[Employee, number or code]]</f>
        <v xml:space="preserve"> </v>
      </c>
      <c r="K112" s="14" t="str">
        <f>_xlfn.IFNA(VLOOKUP(StaffPayroll[[#This Row],[Position / Title]],[1]Lists!A:C,3,FALSE),"")</f>
        <v/>
      </c>
      <c r="L112" s="14">
        <f>StaffPayroll[[#This Row],[Payroll Period Ends Date (Minimum two months)]]-StaffPayroll[[#This Row],[Payroll Period Begins Date        (Must start after 6/1/2025)]]+1</f>
        <v>1</v>
      </c>
      <c r="M112" s="15">
        <f>IFERROR(IF(VLOOKUP(K112,'[1]Facility Info Input'!$B$25:$D$34,3,FALSE)="",1,VLOOKUP(K112,'[1]Facility Info Input'!$B$25:$D$34,3,FALSE)),0)</f>
        <v>0</v>
      </c>
      <c r="N112" s="16" t="str">
        <f>IF(StaffPayroll[[#This Row],[Employee, number or code]]="","",IF(StaffPayroll[[#This Row],[Position / Title]]="","",VLOOKUP(StaffPayroll[[#This Row],[Position / Title]],[1]Lists!A:C,2,FALSE)))</f>
        <v/>
      </c>
      <c r="O112" s="16">
        <f>IF(D112="",0,StaffPayroll[[#This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2" s="17">
        <f>IF(StaffPayroll[[#This Row],[Hourly WSB  Wage Minimum]]="",0,StaffPayroll[[#This Row],[Annual NF Wage Costs after WSB Minimum]]-StaffPayroll[[#This Row],[Annual NF Wage Costs before WSB Minimum]])</f>
        <v>0</v>
      </c>
      <c r="R112" s="17">
        <f>IFERROR(IF(StaffPayroll[[#This Row],[Annual Cost of Wage Increase included in Rate Adjustment]]=0,0,Q112*'[1]Facility Info Input'!$F$10),0)</f>
        <v>0</v>
      </c>
      <c r="S112" s="18">
        <f>IFERROR(IF(StaffPayroll[[#This Row],[Annual Cost of Wage Increase included in Rate Adjustment]]=0,0,IF('[1]Facility Info Input'!$F$11&lt;=0,0,Q112*'[1]Facility Info Input'!$F$11)),0)</f>
        <v>0</v>
      </c>
      <c r="T112" s="18">
        <f>IFERROR(IF(StaffPayroll[[#This Row],[Annual Cost of Wage Increase included in Rate Adjustment]]=0,0,IF('[1]Facility Info Input'!$F$12&lt;=0,0,Q112*'[1]Facility Info Input'!$F$12)),0)</f>
        <v>0</v>
      </c>
      <c r="U112" s="18">
        <f t="shared" si="2"/>
        <v>0</v>
      </c>
      <c r="V112" s="19">
        <f t="shared" si="3"/>
        <v>0</v>
      </c>
    </row>
    <row r="113" spans="1:22" x14ac:dyDescent="0.25">
      <c r="A113" s="7"/>
      <c r="B113" s="8"/>
      <c r="C113" s="8"/>
      <c r="D113" s="9"/>
      <c r="E113" s="10"/>
      <c r="F113" s="10"/>
      <c r="G113" s="11"/>
      <c r="H113" s="12"/>
      <c r="I113" s="13"/>
      <c r="J113" s="14" t="str">
        <f>StaffPayroll[[#This Row],[Leave Blank]]&amp;" "&amp;StaffPayroll[[#This Row],[Employee, number or code]]</f>
        <v xml:space="preserve"> </v>
      </c>
      <c r="K113" s="14" t="str">
        <f>_xlfn.IFNA(VLOOKUP(StaffPayroll[[#This Row],[Position / Title]],[1]Lists!A:C,3,FALSE),"")</f>
        <v/>
      </c>
      <c r="L113" s="14">
        <f>StaffPayroll[[#This Row],[Payroll Period Ends Date (Minimum two months)]]-StaffPayroll[[#This Row],[Payroll Period Begins Date        (Must start after 6/1/2025)]]+1</f>
        <v>1</v>
      </c>
      <c r="M113" s="15">
        <f>IFERROR(IF(VLOOKUP(K113,'[1]Facility Info Input'!$B$25:$D$34,3,FALSE)="",1,VLOOKUP(K113,'[1]Facility Info Input'!$B$25:$D$34,3,FALSE)),0)</f>
        <v>0</v>
      </c>
      <c r="N113" s="16" t="str">
        <f>IF(StaffPayroll[[#This Row],[Employee, number or code]]="","",IF(StaffPayroll[[#This Row],[Position / Title]]="","",VLOOKUP(StaffPayroll[[#This Row],[Position / Title]],[1]Lists!A:C,2,FALSE)))</f>
        <v/>
      </c>
      <c r="O113" s="16">
        <f>IF(D113="",0,StaffPayroll[[#This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3" s="17">
        <f>IF(StaffPayroll[[#This Row],[Hourly WSB  Wage Minimum]]="",0,StaffPayroll[[#This Row],[Annual NF Wage Costs after WSB Minimum]]-StaffPayroll[[#This Row],[Annual NF Wage Costs before WSB Minimum]])</f>
        <v>0</v>
      </c>
      <c r="R113" s="17">
        <f>IFERROR(IF(StaffPayroll[[#This Row],[Annual Cost of Wage Increase included in Rate Adjustment]]=0,0,Q113*'[1]Facility Info Input'!$F$10),0)</f>
        <v>0</v>
      </c>
      <c r="S113" s="18">
        <f>IFERROR(IF(StaffPayroll[[#This Row],[Annual Cost of Wage Increase included in Rate Adjustment]]=0,0,IF('[1]Facility Info Input'!$F$11&lt;=0,0,Q113*'[1]Facility Info Input'!$F$11)),0)</f>
        <v>0</v>
      </c>
      <c r="T113" s="18">
        <f>IFERROR(IF(StaffPayroll[[#This Row],[Annual Cost of Wage Increase included in Rate Adjustment]]=0,0,IF('[1]Facility Info Input'!$F$12&lt;=0,0,Q113*'[1]Facility Info Input'!$F$12)),0)</f>
        <v>0</v>
      </c>
      <c r="U113" s="18">
        <f t="shared" si="2"/>
        <v>0</v>
      </c>
      <c r="V113" s="19">
        <f t="shared" si="3"/>
        <v>0</v>
      </c>
    </row>
    <row r="114" spans="1:22" x14ac:dyDescent="0.25">
      <c r="A114" s="7"/>
      <c r="B114" s="8"/>
      <c r="C114" s="8"/>
      <c r="D114" s="9"/>
      <c r="E114" s="10"/>
      <c r="F114" s="10"/>
      <c r="G114" s="11"/>
      <c r="H114" s="12"/>
      <c r="I114" s="13"/>
      <c r="J114" s="14" t="str">
        <f>StaffPayroll[[#This Row],[Leave Blank]]&amp;" "&amp;StaffPayroll[[#This Row],[Employee, number or code]]</f>
        <v xml:space="preserve"> </v>
      </c>
      <c r="K114" s="14" t="str">
        <f>_xlfn.IFNA(VLOOKUP(StaffPayroll[[#This Row],[Position / Title]],[1]Lists!A:C,3,FALSE),"")</f>
        <v/>
      </c>
      <c r="L114" s="14">
        <f>StaffPayroll[[#This Row],[Payroll Period Ends Date (Minimum two months)]]-StaffPayroll[[#This Row],[Payroll Period Begins Date        (Must start after 6/1/2025)]]+1</f>
        <v>1</v>
      </c>
      <c r="M114" s="15">
        <f>IFERROR(IF(VLOOKUP(K114,'[1]Facility Info Input'!$B$25:$D$34,3,FALSE)="",1,VLOOKUP(K114,'[1]Facility Info Input'!$B$25:$D$34,3,FALSE)),0)</f>
        <v>0</v>
      </c>
      <c r="N114" s="16" t="str">
        <f>IF(StaffPayroll[[#This Row],[Employee, number or code]]="","",IF(StaffPayroll[[#This Row],[Position / Title]]="","",VLOOKUP(StaffPayroll[[#This Row],[Position / Title]],[1]Lists!A:C,2,FALSE)))</f>
        <v/>
      </c>
      <c r="O114" s="16">
        <f>IF(D114="",0,StaffPayroll[[#This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4" s="17">
        <f>IF(StaffPayroll[[#This Row],[Hourly WSB  Wage Minimum]]="",0,StaffPayroll[[#This Row],[Annual NF Wage Costs after WSB Minimum]]-StaffPayroll[[#This Row],[Annual NF Wage Costs before WSB Minimum]])</f>
        <v>0</v>
      </c>
      <c r="R114" s="17">
        <f>IFERROR(IF(StaffPayroll[[#This Row],[Annual Cost of Wage Increase included in Rate Adjustment]]=0,0,Q114*'[1]Facility Info Input'!$F$10),0)</f>
        <v>0</v>
      </c>
      <c r="S114" s="18">
        <f>IFERROR(IF(StaffPayroll[[#This Row],[Annual Cost of Wage Increase included in Rate Adjustment]]=0,0,IF('[1]Facility Info Input'!$F$11&lt;=0,0,Q114*'[1]Facility Info Input'!$F$11)),0)</f>
        <v>0</v>
      </c>
      <c r="T114" s="18">
        <f>IFERROR(IF(StaffPayroll[[#This Row],[Annual Cost of Wage Increase included in Rate Adjustment]]=0,0,IF('[1]Facility Info Input'!$F$12&lt;=0,0,Q114*'[1]Facility Info Input'!$F$12)),0)</f>
        <v>0</v>
      </c>
      <c r="U114" s="18">
        <f t="shared" si="2"/>
        <v>0</v>
      </c>
      <c r="V114" s="19">
        <f t="shared" si="3"/>
        <v>0</v>
      </c>
    </row>
    <row r="115" spans="1:22" x14ac:dyDescent="0.25">
      <c r="A115" s="7"/>
      <c r="B115" s="8"/>
      <c r="C115" s="8"/>
      <c r="D115" s="9"/>
      <c r="E115" s="10"/>
      <c r="F115" s="10"/>
      <c r="G115" s="11"/>
      <c r="H115" s="12"/>
      <c r="I115" s="13"/>
      <c r="J115" s="14" t="str">
        <f>StaffPayroll[[#This Row],[Leave Blank]]&amp;" "&amp;StaffPayroll[[#This Row],[Employee, number or code]]</f>
        <v xml:space="preserve"> </v>
      </c>
      <c r="K115" s="14" t="str">
        <f>_xlfn.IFNA(VLOOKUP(StaffPayroll[[#This Row],[Position / Title]],[1]Lists!A:C,3,FALSE),"")</f>
        <v/>
      </c>
      <c r="L115" s="14">
        <f>StaffPayroll[[#This Row],[Payroll Period Ends Date (Minimum two months)]]-StaffPayroll[[#This Row],[Payroll Period Begins Date        (Must start after 6/1/2025)]]+1</f>
        <v>1</v>
      </c>
      <c r="M115" s="15">
        <f>IFERROR(IF(VLOOKUP(K115,'[1]Facility Info Input'!$B$25:$D$34,3,FALSE)="",1,VLOOKUP(K115,'[1]Facility Info Input'!$B$25:$D$34,3,FALSE)),0)</f>
        <v>0</v>
      </c>
      <c r="N115" s="16" t="str">
        <f>IF(StaffPayroll[[#This Row],[Employee, number or code]]="","",IF(StaffPayroll[[#This Row],[Position / Title]]="","",VLOOKUP(StaffPayroll[[#This Row],[Position / Title]],[1]Lists!A:C,2,FALSE)))</f>
        <v/>
      </c>
      <c r="O115" s="16">
        <f>IF(D115="",0,StaffPayroll[[#This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5" s="17">
        <f>IF(StaffPayroll[[#This Row],[Hourly WSB  Wage Minimum]]="",0,StaffPayroll[[#This Row],[Annual NF Wage Costs after WSB Minimum]]-StaffPayroll[[#This Row],[Annual NF Wage Costs before WSB Minimum]])</f>
        <v>0</v>
      </c>
      <c r="R115" s="17">
        <f>IFERROR(IF(StaffPayroll[[#This Row],[Annual Cost of Wage Increase included in Rate Adjustment]]=0,0,Q115*'[1]Facility Info Input'!$F$10),0)</f>
        <v>0</v>
      </c>
      <c r="S115" s="18">
        <f>IFERROR(IF(StaffPayroll[[#This Row],[Annual Cost of Wage Increase included in Rate Adjustment]]=0,0,IF('[1]Facility Info Input'!$F$11&lt;=0,0,Q115*'[1]Facility Info Input'!$F$11)),0)</f>
        <v>0</v>
      </c>
      <c r="T115" s="18">
        <f>IFERROR(IF(StaffPayroll[[#This Row],[Annual Cost of Wage Increase included in Rate Adjustment]]=0,0,IF('[1]Facility Info Input'!$F$12&lt;=0,0,Q115*'[1]Facility Info Input'!$F$12)),0)</f>
        <v>0</v>
      </c>
      <c r="U115" s="18">
        <f t="shared" si="2"/>
        <v>0</v>
      </c>
      <c r="V115" s="19">
        <f t="shared" si="3"/>
        <v>0</v>
      </c>
    </row>
    <row r="116" spans="1:22" x14ac:dyDescent="0.25">
      <c r="A116" s="7"/>
      <c r="B116" s="8"/>
      <c r="C116" s="8"/>
      <c r="D116" s="9"/>
      <c r="E116" s="10"/>
      <c r="F116" s="10"/>
      <c r="G116" s="11"/>
      <c r="H116" s="12"/>
      <c r="I116" s="13"/>
      <c r="J116" s="14" t="str">
        <f>StaffPayroll[[#This Row],[Leave Blank]]&amp;" "&amp;StaffPayroll[[#This Row],[Employee, number or code]]</f>
        <v xml:space="preserve"> </v>
      </c>
      <c r="K116" s="14" t="str">
        <f>_xlfn.IFNA(VLOOKUP(StaffPayroll[[#This Row],[Position / Title]],[1]Lists!A:C,3,FALSE),"")</f>
        <v/>
      </c>
      <c r="L116" s="14">
        <f>StaffPayroll[[#This Row],[Payroll Period Ends Date (Minimum two months)]]-StaffPayroll[[#This Row],[Payroll Period Begins Date        (Must start after 6/1/2025)]]+1</f>
        <v>1</v>
      </c>
      <c r="M116" s="15">
        <f>IFERROR(IF(VLOOKUP(K116,'[1]Facility Info Input'!$B$25:$D$34,3,FALSE)="",1,VLOOKUP(K116,'[1]Facility Info Input'!$B$25:$D$34,3,FALSE)),0)</f>
        <v>0</v>
      </c>
      <c r="N116" s="16" t="str">
        <f>IF(StaffPayroll[[#This Row],[Employee, number or code]]="","",IF(StaffPayroll[[#This Row],[Position / Title]]="","",VLOOKUP(StaffPayroll[[#This Row],[Position / Title]],[1]Lists!A:C,2,FALSE)))</f>
        <v/>
      </c>
      <c r="O116" s="16">
        <f>IF(D116="",0,StaffPayroll[[#This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6" s="17">
        <f>IF(StaffPayroll[[#This Row],[Hourly WSB  Wage Minimum]]="",0,StaffPayroll[[#This Row],[Annual NF Wage Costs after WSB Minimum]]-StaffPayroll[[#This Row],[Annual NF Wage Costs before WSB Minimum]])</f>
        <v>0</v>
      </c>
      <c r="R116" s="17">
        <f>IFERROR(IF(StaffPayroll[[#This Row],[Annual Cost of Wage Increase included in Rate Adjustment]]=0,0,Q116*'[1]Facility Info Input'!$F$10),0)</f>
        <v>0</v>
      </c>
      <c r="S116" s="18">
        <f>IFERROR(IF(StaffPayroll[[#This Row],[Annual Cost of Wage Increase included in Rate Adjustment]]=0,0,IF('[1]Facility Info Input'!$F$11&lt;=0,0,Q116*'[1]Facility Info Input'!$F$11)),0)</f>
        <v>0</v>
      </c>
      <c r="T116" s="18">
        <f>IFERROR(IF(StaffPayroll[[#This Row],[Annual Cost of Wage Increase included in Rate Adjustment]]=0,0,IF('[1]Facility Info Input'!$F$12&lt;=0,0,Q116*'[1]Facility Info Input'!$F$12)),0)</f>
        <v>0</v>
      </c>
      <c r="U116" s="18">
        <f t="shared" si="2"/>
        <v>0</v>
      </c>
      <c r="V116" s="19">
        <f t="shared" si="3"/>
        <v>0</v>
      </c>
    </row>
    <row r="117" spans="1:22" x14ac:dyDescent="0.25">
      <c r="A117" s="7"/>
      <c r="B117" s="8"/>
      <c r="C117" s="8"/>
      <c r="D117" s="9"/>
      <c r="E117" s="10"/>
      <c r="F117" s="10"/>
      <c r="G117" s="11"/>
      <c r="H117" s="12"/>
      <c r="I117" s="13"/>
      <c r="J117" s="14" t="str">
        <f>StaffPayroll[[#This Row],[Leave Blank]]&amp;" "&amp;StaffPayroll[[#This Row],[Employee, number or code]]</f>
        <v xml:space="preserve"> </v>
      </c>
      <c r="K117" s="14" t="str">
        <f>_xlfn.IFNA(VLOOKUP(StaffPayroll[[#This Row],[Position / Title]],[1]Lists!A:C,3,FALSE),"")</f>
        <v/>
      </c>
      <c r="L117" s="14">
        <f>StaffPayroll[[#This Row],[Payroll Period Ends Date (Minimum two months)]]-StaffPayroll[[#This Row],[Payroll Period Begins Date        (Must start after 6/1/2025)]]+1</f>
        <v>1</v>
      </c>
      <c r="M117" s="15">
        <f>IFERROR(IF(VLOOKUP(K117,'[1]Facility Info Input'!$B$25:$D$34,3,FALSE)="",1,VLOOKUP(K117,'[1]Facility Info Input'!$B$25:$D$34,3,FALSE)),0)</f>
        <v>0</v>
      </c>
      <c r="N117" s="16" t="str">
        <f>IF(StaffPayroll[[#This Row],[Employee, number or code]]="","",IF(StaffPayroll[[#This Row],[Position / Title]]="","",VLOOKUP(StaffPayroll[[#This Row],[Position / Title]],[1]Lists!A:C,2,FALSE)))</f>
        <v/>
      </c>
      <c r="O117" s="16">
        <f>IF(D117="",0,StaffPayroll[[#This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7" s="17">
        <f>IF(StaffPayroll[[#This Row],[Hourly WSB  Wage Minimum]]="",0,StaffPayroll[[#This Row],[Annual NF Wage Costs after WSB Minimum]]-StaffPayroll[[#This Row],[Annual NF Wage Costs before WSB Minimum]])</f>
        <v>0</v>
      </c>
      <c r="R117" s="17">
        <f>IFERROR(IF(StaffPayroll[[#This Row],[Annual Cost of Wage Increase included in Rate Adjustment]]=0,0,Q117*'[1]Facility Info Input'!$F$10),0)</f>
        <v>0</v>
      </c>
      <c r="S117" s="18">
        <f>IFERROR(IF(StaffPayroll[[#This Row],[Annual Cost of Wage Increase included in Rate Adjustment]]=0,0,IF('[1]Facility Info Input'!$F$11&lt;=0,0,Q117*'[1]Facility Info Input'!$F$11)),0)</f>
        <v>0</v>
      </c>
      <c r="T117" s="18">
        <f>IFERROR(IF(StaffPayroll[[#This Row],[Annual Cost of Wage Increase included in Rate Adjustment]]=0,0,IF('[1]Facility Info Input'!$F$12&lt;=0,0,Q117*'[1]Facility Info Input'!$F$12)),0)</f>
        <v>0</v>
      </c>
      <c r="U117" s="18">
        <f t="shared" si="2"/>
        <v>0</v>
      </c>
      <c r="V117" s="19">
        <f t="shared" si="3"/>
        <v>0</v>
      </c>
    </row>
    <row r="118" spans="1:22" x14ac:dyDescent="0.25">
      <c r="A118" s="7"/>
      <c r="B118" s="8"/>
      <c r="C118" s="8"/>
      <c r="D118" s="9"/>
      <c r="E118" s="10"/>
      <c r="F118" s="10"/>
      <c r="G118" s="11"/>
      <c r="H118" s="12"/>
      <c r="I118" s="13"/>
      <c r="J118" s="14" t="str">
        <f>StaffPayroll[[#This Row],[Leave Blank]]&amp;" "&amp;StaffPayroll[[#This Row],[Employee, number or code]]</f>
        <v xml:space="preserve"> </v>
      </c>
      <c r="K118" s="14" t="str">
        <f>_xlfn.IFNA(VLOOKUP(StaffPayroll[[#This Row],[Position / Title]],[1]Lists!A:C,3,FALSE),"")</f>
        <v/>
      </c>
      <c r="L118" s="14">
        <f>StaffPayroll[[#This Row],[Payroll Period Ends Date (Minimum two months)]]-StaffPayroll[[#This Row],[Payroll Period Begins Date        (Must start after 6/1/2025)]]+1</f>
        <v>1</v>
      </c>
      <c r="M118" s="15">
        <f>IFERROR(IF(VLOOKUP(K118,'[1]Facility Info Input'!$B$25:$D$34,3,FALSE)="",1,VLOOKUP(K118,'[1]Facility Info Input'!$B$25:$D$34,3,FALSE)),0)</f>
        <v>0</v>
      </c>
      <c r="N118" s="16" t="str">
        <f>IF(StaffPayroll[[#This Row],[Employee, number or code]]="","",IF(StaffPayroll[[#This Row],[Position / Title]]="","",VLOOKUP(StaffPayroll[[#This Row],[Position / Title]],[1]Lists!A:C,2,FALSE)))</f>
        <v/>
      </c>
      <c r="O118" s="16">
        <f>IF(D118="",0,StaffPayroll[[#This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8" s="17">
        <f>IF(StaffPayroll[[#This Row],[Hourly WSB  Wage Minimum]]="",0,StaffPayroll[[#This Row],[Annual NF Wage Costs after WSB Minimum]]-StaffPayroll[[#This Row],[Annual NF Wage Costs before WSB Minimum]])</f>
        <v>0</v>
      </c>
      <c r="R118" s="17">
        <f>IFERROR(IF(StaffPayroll[[#This Row],[Annual Cost of Wage Increase included in Rate Adjustment]]=0,0,Q118*'[1]Facility Info Input'!$F$10),0)</f>
        <v>0</v>
      </c>
      <c r="S118" s="18">
        <f>IFERROR(IF(StaffPayroll[[#This Row],[Annual Cost of Wage Increase included in Rate Adjustment]]=0,0,IF('[1]Facility Info Input'!$F$11&lt;=0,0,Q118*'[1]Facility Info Input'!$F$11)),0)</f>
        <v>0</v>
      </c>
      <c r="T118" s="18">
        <f>IFERROR(IF(StaffPayroll[[#This Row],[Annual Cost of Wage Increase included in Rate Adjustment]]=0,0,IF('[1]Facility Info Input'!$F$12&lt;=0,0,Q118*'[1]Facility Info Input'!$F$12)),0)</f>
        <v>0</v>
      </c>
      <c r="U118" s="18">
        <f t="shared" si="2"/>
        <v>0</v>
      </c>
      <c r="V118" s="19">
        <f t="shared" si="3"/>
        <v>0</v>
      </c>
    </row>
    <row r="119" spans="1:22" x14ac:dyDescent="0.25">
      <c r="A119" s="7"/>
      <c r="B119" s="8"/>
      <c r="C119" s="8"/>
      <c r="D119" s="9"/>
      <c r="E119" s="10"/>
      <c r="F119" s="10"/>
      <c r="G119" s="11"/>
      <c r="H119" s="12"/>
      <c r="I119" s="13"/>
      <c r="J119" s="14" t="str">
        <f>StaffPayroll[[#This Row],[Leave Blank]]&amp;" "&amp;StaffPayroll[[#This Row],[Employee, number or code]]</f>
        <v xml:space="preserve"> </v>
      </c>
      <c r="K119" s="14" t="str">
        <f>_xlfn.IFNA(VLOOKUP(StaffPayroll[[#This Row],[Position / Title]],[1]Lists!A:C,3,FALSE),"")</f>
        <v/>
      </c>
      <c r="L119" s="14">
        <f>StaffPayroll[[#This Row],[Payroll Period Ends Date (Minimum two months)]]-StaffPayroll[[#This Row],[Payroll Period Begins Date        (Must start after 6/1/2025)]]+1</f>
        <v>1</v>
      </c>
      <c r="M119" s="15">
        <f>IFERROR(IF(VLOOKUP(K119,'[1]Facility Info Input'!$B$25:$D$34,3,FALSE)="",1,VLOOKUP(K119,'[1]Facility Info Input'!$B$25:$D$34,3,FALSE)),0)</f>
        <v>0</v>
      </c>
      <c r="N119" s="16" t="str">
        <f>IF(StaffPayroll[[#This Row],[Employee, number or code]]="","",IF(StaffPayroll[[#This Row],[Position / Title]]="","",VLOOKUP(StaffPayroll[[#This Row],[Position / Title]],[1]Lists!A:C,2,FALSE)))</f>
        <v/>
      </c>
      <c r="O119" s="16">
        <f>IF(D119="",0,StaffPayroll[[#This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9" s="17">
        <f>IF(StaffPayroll[[#This Row],[Hourly WSB  Wage Minimum]]="",0,StaffPayroll[[#This Row],[Annual NF Wage Costs after WSB Minimum]]-StaffPayroll[[#This Row],[Annual NF Wage Costs before WSB Minimum]])</f>
        <v>0</v>
      </c>
      <c r="R119" s="17">
        <f>IFERROR(IF(StaffPayroll[[#This Row],[Annual Cost of Wage Increase included in Rate Adjustment]]=0,0,Q119*'[1]Facility Info Input'!$F$10),0)</f>
        <v>0</v>
      </c>
      <c r="S119" s="18">
        <f>IFERROR(IF(StaffPayroll[[#This Row],[Annual Cost of Wage Increase included in Rate Adjustment]]=0,0,IF('[1]Facility Info Input'!$F$11&lt;=0,0,Q119*'[1]Facility Info Input'!$F$11)),0)</f>
        <v>0</v>
      </c>
      <c r="T119" s="18">
        <f>IFERROR(IF(StaffPayroll[[#This Row],[Annual Cost of Wage Increase included in Rate Adjustment]]=0,0,IF('[1]Facility Info Input'!$F$12&lt;=0,0,Q119*'[1]Facility Info Input'!$F$12)),0)</f>
        <v>0</v>
      </c>
      <c r="U119" s="18">
        <f t="shared" si="2"/>
        <v>0</v>
      </c>
      <c r="V119" s="19">
        <f t="shared" si="3"/>
        <v>0</v>
      </c>
    </row>
    <row r="120" spans="1:22" x14ac:dyDescent="0.25">
      <c r="A120" s="7"/>
      <c r="B120" s="8"/>
      <c r="C120" s="8"/>
      <c r="D120" s="9"/>
      <c r="E120" s="10"/>
      <c r="F120" s="10"/>
      <c r="G120" s="11"/>
      <c r="H120" s="12"/>
      <c r="I120" s="13"/>
      <c r="J120" s="14" t="str">
        <f>StaffPayroll[[#This Row],[Leave Blank]]&amp;" "&amp;StaffPayroll[[#This Row],[Employee, number or code]]</f>
        <v xml:space="preserve"> </v>
      </c>
      <c r="K120" s="14" t="str">
        <f>_xlfn.IFNA(VLOOKUP(StaffPayroll[[#This Row],[Position / Title]],[1]Lists!A:C,3,FALSE),"")</f>
        <v/>
      </c>
      <c r="L120" s="14">
        <f>StaffPayroll[[#This Row],[Payroll Period Ends Date (Minimum two months)]]-StaffPayroll[[#This Row],[Payroll Period Begins Date        (Must start after 6/1/2025)]]+1</f>
        <v>1</v>
      </c>
      <c r="M120" s="15">
        <f>IFERROR(IF(VLOOKUP(K120,'[1]Facility Info Input'!$B$25:$D$34,3,FALSE)="",1,VLOOKUP(K120,'[1]Facility Info Input'!$B$25:$D$34,3,FALSE)),0)</f>
        <v>0</v>
      </c>
      <c r="N120" s="16" t="str">
        <f>IF(StaffPayroll[[#This Row],[Employee, number or code]]="","",IF(StaffPayroll[[#This Row],[Position / Title]]="","",VLOOKUP(StaffPayroll[[#This Row],[Position / Title]],[1]Lists!A:C,2,FALSE)))</f>
        <v/>
      </c>
      <c r="O120" s="16">
        <f>IF(D120="",0,StaffPayroll[[#This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0" s="17">
        <f>IF(StaffPayroll[[#This Row],[Hourly WSB  Wage Minimum]]="",0,StaffPayroll[[#This Row],[Annual NF Wage Costs after WSB Minimum]]-StaffPayroll[[#This Row],[Annual NF Wage Costs before WSB Minimum]])</f>
        <v>0</v>
      </c>
      <c r="R120" s="17">
        <f>IFERROR(IF(StaffPayroll[[#This Row],[Annual Cost of Wage Increase included in Rate Adjustment]]=0,0,Q120*'[1]Facility Info Input'!$F$10),0)</f>
        <v>0</v>
      </c>
      <c r="S120" s="18">
        <f>IFERROR(IF(StaffPayroll[[#This Row],[Annual Cost of Wage Increase included in Rate Adjustment]]=0,0,IF('[1]Facility Info Input'!$F$11&lt;=0,0,Q120*'[1]Facility Info Input'!$F$11)),0)</f>
        <v>0</v>
      </c>
      <c r="T120" s="18">
        <f>IFERROR(IF(StaffPayroll[[#This Row],[Annual Cost of Wage Increase included in Rate Adjustment]]=0,0,IF('[1]Facility Info Input'!$F$12&lt;=0,0,Q120*'[1]Facility Info Input'!$F$12)),0)</f>
        <v>0</v>
      </c>
      <c r="U120" s="18">
        <f t="shared" si="2"/>
        <v>0</v>
      </c>
      <c r="V120" s="19">
        <f t="shared" si="3"/>
        <v>0</v>
      </c>
    </row>
    <row r="121" spans="1:22" x14ac:dyDescent="0.25">
      <c r="A121" s="7"/>
      <c r="B121" s="8"/>
      <c r="C121" s="8"/>
      <c r="D121" s="9"/>
      <c r="E121" s="10"/>
      <c r="F121" s="10"/>
      <c r="G121" s="11"/>
      <c r="H121" s="12"/>
      <c r="I121" s="13"/>
      <c r="J121" s="14" t="str">
        <f>StaffPayroll[[#This Row],[Leave Blank]]&amp;" "&amp;StaffPayroll[[#This Row],[Employee, number or code]]</f>
        <v xml:space="preserve"> </v>
      </c>
      <c r="K121" s="14" t="str">
        <f>_xlfn.IFNA(VLOOKUP(StaffPayroll[[#This Row],[Position / Title]],[1]Lists!A:C,3,FALSE),"")</f>
        <v/>
      </c>
      <c r="L121" s="14">
        <f>StaffPayroll[[#This Row],[Payroll Period Ends Date (Minimum two months)]]-StaffPayroll[[#This Row],[Payroll Period Begins Date        (Must start after 6/1/2025)]]+1</f>
        <v>1</v>
      </c>
      <c r="M121" s="15">
        <f>IFERROR(IF(VLOOKUP(K121,'[1]Facility Info Input'!$B$25:$D$34,3,FALSE)="",1,VLOOKUP(K121,'[1]Facility Info Input'!$B$25:$D$34,3,FALSE)),0)</f>
        <v>0</v>
      </c>
      <c r="N121" s="16" t="str">
        <f>IF(StaffPayroll[[#This Row],[Employee, number or code]]="","",IF(StaffPayroll[[#This Row],[Position / Title]]="","",VLOOKUP(StaffPayroll[[#This Row],[Position / Title]],[1]Lists!A:C,2,FALSE)))</f>
        <v/>
      </c>
      <c r="O121" s="16">
        <f>IF(D121="",0,StaffPayroll[[#This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1" s="17">
        <f>IF(StaffPayroll[[#This Row],[Hourly WSB  Wage Minimum]]="",0,StaffPayroll[[#This Row],[Annual NF Wage Costs after WSB Minimum]]-StaffPayroll[[#This Row],[Annual NF Wage Costs before WSB Minimum]])</f>
        <v>0</v>
      </c>
      <c r="R121" s="17">
        <f>IFERROR(IF(StaffPayroll[[#This Row],[Annual Cost of Wage Increase included in Rate Adjustment]]=0,0,Q121*'[1]Facility Info Input'!$F$10),0)</f>
        <v>0</v>
      </c>
      <c r="S121" s="18">
        <f>IFERROR(IF(StaffPayroll[[#This Row],[Annual Cost of Wage Increase included in Rate Adjustment]]=0,0,IF('[1]Facility Info Input'!$F$11&lt;=0,0,Q121*'[1]Facility Info Input'!$F$11)),0)</f>
        <v>0</v>
      </c>
      <c r="T121" s="18">
        <f>IFERROR(IF(StaffPayroll[[#This Row],[Annual Cost of Wage Increase included in Rate Adjustment]]=0,0,IF('[1]Facility Info Input'!$F$12&lt;=0,0,Q121*'[1]Facility Info Input'!$F$12)),0)</f>
        <v>0</v>
      </c>
      <c r="U121" s="18">
        <f t="shared" si="2"/>
        <v>0</v>
      </c>
      <c r="V121" s="19">
        <f t="shared" si="3"/>
        <v>0</v>
      </c>
    </row>
    <row r="122" spans="1:22" x14ac:dyDescent="0.25">
      <c r="A122" s="7"/>
      <c r="B122" s="8"/>
      <c r="C122" s="8"/>
      <c r="D122" s="9"/>
      <c r="E122" s="10"/>
      <c r="F122" s="10"/>
      <c r="G122" s="11"/>
      <c r="H122" s="12"/>
      <c r="I122" s="13"/>
      <c r="J122" s="14" t="str">
        <f>StaffPayroll[[#This Row],[Leave Blank]]&amp;" "&amp;StaffPayroll[[#This Row],[Employee, number or code]]</f>
        <v xml:space="preserve"> </v>
      </c>
      <c r="K122" s="14" t="str">
        <f>_xlfn.IFNA(VLOOKUP(StaffPayroll[[#This Row],[Position / Title]],[1]Lists!A:C,3,FALSE),"")</f>
        <v/>
      </c>
      <c r="L122" s="14">
        <f>StaffPayroll[[#This Row],[Payroll Period Ends Date (Minimum two months)]]-StaffPayroll[[#This Row],[Payroll Period Begins Date        (Must start after 6/1/2025)]]+1</f>
        <v>1</v>
      </c>
      <c r="M122" s="15">
        <f>IFERROR(IF(VLOOKUP(K122,'[1]Facility Info Input'!$B$25:$D$34,3,FALSE)="",1,VLOOKUP(K122,'[1]Facility Info Input'!$B$25:$D$34,3,FALSE)),0)</f>
        <v>0</v>
      </c>
      <c r="N122" s="16" t="str">
        <f>IF(StaffPayroll[[#This Row],[Employee, number or code]]="","",IF(StaffPayroll[[#This Row],[Position / Title]]="","",VLOOKUP(StaffPayroll[[#This Row],[Position / Title]],[1]Lists!A:C,2,FALSE)))</f>
        <v/>
      </c>
      <c r="O122" s="16">
        <f>IF(D122="",0,StaffPayroll[[#This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2" s="17">
        <f>IF(StaffPayroll[[#This Row],[Hourly WSB  Wage Minimum]]="",0,StaffPayroll[[#This Row],[Annual NF Wage Costs after WSB Minimum]]-StaffPayroll[[#This Row],[Annual NF Wage Costs before WSB Minimum]])</f>
        <v>0</v>
      </c>
      <c r="R122" s="17">
        <f>IFERROR(IF(StaffPayroll[[#This Row],[Annual Cost of Wage Increase included in Rate Adjustment]]=0,0,Q122*'[1]Facility Info Input'!$F$10),0)</f>
        <v>0</v>
      </c>
      <c r="S122" s="18">
        <f>IFERROR(IF(StaffPayroll[[#This Row],[Annual Cost of Wage Increase included in Rate Adjustment]]=0,0,IF('[1]Facility Info Input'!$F$11&lt;=0,0,Q122*'[1]Facility Info Input'!$F$11)),0)</f>
        <v>0</v>
      </c>
      <c r="T122" s="18">
        <f>IFERROR(IF(StaffPayroll[[#This Row],[Annual Cost of Wage Increase included in Rate Adjustment]]=0,0,IF('[1]Facility Info Input'!$F$12&lt;=0,0,Q122*'[1]Facility Info Input'!$F$12)),0)</f>
        <v>0</v>
      </c>
      <c r="U122" s="18">
        <f t="shared" si="2"/>
        <v>0</v>
      </c>
      <c r="V122" s="19">
        <f t="shared" si="3"/>
        <v>0</v>
      </c>
    </row>
    <row r="123" spans="1:22" x14ac:dyDescent="0.25">
      <c r="A123" s="7"/>
      <c r="B123" s="8"/>
      <c r="C123" s="8"/>
      <c r="D123" s="9"/>
      <c r="E123" s="10"/>
      <c r="F123" s="10"/>
      <c r="G123" s="11"/>
      <c r="H123" s="12"/>
      <c r="I123" s="13"/>
      <c r="J123" s="14" t="str">
        <f>StaffPayroll[[#This Row],[Leave Blank]]&amp;" "&amp;StaffPayroll[[#This Row],[Employee, number or code]]</f>
        <v xml:space="preserve"> </v>
      </c>
      <c r="K123" s="14" t="str">
        <f>_xlfn.IFNA(VLOOKUP(StaffPayroll[[#This Row],[Position / Title]],[1]Lists!A:C,3,FALSE),"")</f>
        <v/>
      </c>
      <c r="L123" s="14">
        <f>StaffPayroll[[#This Row],[Payroll Period Ends Date (Minimum two months)]]-StaffPayroll[[#This Row],[Payroll Period Begins Date        (Must start after 6/1/2025)]]+1</f>
        <v>1</v>
      </c>
      <c r="M123" s="15">
        <f>IFERROR(IF(VLOOKUP(K123,'[1]Facility Info Input'!$B$25:$D$34,3,FALSE)="",1,VLOOKUP(K123,'[1]Facility Info Input'!$B$25:$D$34,3,FALSE)),0)</f>
        <v>0</v>
      </c>
      <c r="N123" s="16" t="str">
        <f>IF(StaffPayroll[[#This Row],[Employee, number or code]]="","",IF(StaffPayroll[[#This Row],[Position / Title]]="","",VLOOKUP(StaffPayroll[[#This Row],[Position / Title]],[1]Lists!A:C,2,FALSE)))</f>
        <v/>
      </c>
      <c r="O123" s="16">
        <f>IF(D123="",0,StaffPayroll[[#This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3" s="17">
        <f>IF(StaffPayroll[[#This Row],[Hourly WSB  Wage Minimum]]="",0,StaffPayroll[[#This Row],[Annual NF Wage Costs after WSB Minimum]]-StaffPayroll[[#This Row],[Annual NF Wage Costs before WSB Minimum]])</f>
        <v>0</v>
      </c>
      <c r="R123" s="17">
        <f>IFERROR(IF(StaffPayroll[[#This Row],[Annual Cost of Wage Increase included in Rate Adjustment]]=0,0,Q123*'[1]Facility Info Input'!$F$10),0)</f>
        <v>0</v>
      </c>
      <c r="S123" s="18">
        <f>IFERROR(IF(StaffPayroll[[#This Row],[Annual Cost of Wage Increase included in Rate Adjustment]]=0,0,IF('[1]Facility Info Input'!$F$11&lt;=0,0,Q123*'[1]Facility Info Input'!$F$11)),0)</f>
        <v>0</v>
      </c>
      <c r="T123" s="18">
        <f>IFERROR(IF(StaffPayroll[[#This Row],[Annual Cost of Wage Increase included in Rate Adjustment]]=0,0,IF('[1]Facility Info Input'!$F$12&lt;=0,0,Q123*'[1]Facility Info Input'!$F$12)),0)</f>
        <v>0</v>
      </c>
      <c r="U123" s="18">
        <f t="shared" si="2"/>
        <v>0</v>
      </c>
      <c r="V123" s="19">
        <f t="shared" si="3"/>
        <v>0</v>
      </c>
    </row>
    <row r="124" spans="1:22" x14ac:dyDescent="0.25">
      <c r="A124" s="7"/>
      <c r="B124" s="8"/>
      <c r="C124" s="8"/>
      <c r="D124" s="9"/>
      <c r="E124" s="10"/>
      <c r="F124" s="10"/>
      <c r="G124" s="11"/>
      <c r="H124" s="12"/>
      <c r="I124" s="13"/>
      <c r="J124" s="14" t="str">
        <f>StaffPayroll[[#This Row],[Leave Blank]]&amp;" "&amp;StaffPayroll[[#This Row],[Employee, number or code]]</f>
        <v xml:space="preserve"> </v>
      </c>
      <c r="K124" s="14" t="str">
        <f>_xlfn.IFNA(VLOOKUP(StaffPayroll[[#This Row],[Position / Title]],[1]Lists!A:C,3,FALSE),"")</f>
        <v/>
      </c>
      <c r="L124" s="14">
        <f>StaffPayroll[[#This Row],[Payroll Period Ends Date (Minimum two months)]]-StaffPayroll[[#This Row],[Payroll Period Begins Date        (Must start after 6/1/2025)]]+1</f>
        <v>1</v>
      </c>
      <c r="M124" s="15">
        <f>IFERROR(IF(VLOOKUP(K124,'[1]Facility Info Input'!$B$25:$D$34,3,FALSE)="",1,VLOOKUP(K124,'[1]Facility Info Input'!$B$25:$D$34,3,FALSE)),0)</f>
        <v>0</v>
      </c>
      <c r="N124" s="16" t="str">
        <f>IF(StaffPayroll[[#This Row],[Employee, number or code]]="","",IF(StaffPayroll[[#This Row],[Position / Title]]="","",VLOOKUP(StaffPayroll[[#This Row],[Position / Title]],[1]Lists!A:C,2,FALSE)))</f>
        <v/>
      </c>
      <c r="O124" s="16">
        <f>IF(D124="",0,StaffPayroll[[#This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4" s="17">
        <f>IF(StaffPayroll[[#This Row],[Hourly WSB  Wage Minimum]]="",0,StaffPayroll[[#This Row],[Annual NF Wage Costs after WSB Minimum]]-StaffPayroll[[#This Row],[Annual NF Wage Costs before WSB Minimum]])</f>
        <v>0</v>
      </c>
      <c r="R124" s="17">
        <f>IFERROR(IF(StaffPayroll[[#This Row],[Annual Cost of Wage Increase included in Rate Adjustment]]=0,0,Q124*'[1]Facility Info Input'!$F$10),0)</f>
        <v>0</v>
      </c>
      <c r="S124" s="18">
        <f>IFERROR(IF(StaffPayroll[[#This Row],[Annual Cost of Wage Increase included in Rate Adjustment]]=0,0,IF('[1]Facility Info Input'!$F$11&lt;=0,0,Q124*'[1]Facility Info Input'!$F$11)),0)</f>
        <v>0</v>
      </c>
      <c r="T124" s="18">
        <f>IFERROR(IF(StaffPayroll[[#This Row],[Annual Cost of Wage Increase included in Rate Adjustment]]=0,0,IF('[1]Facility Info Input'!$F$12&lt;=0,0,Q124*'[1]Facility Info Input'!$F$12)),0)</f>
        <v>0</v>
      </c>
      <c r="U124" s="18">
        <f t="shared" si="2"/>
        <v>0</v>
      </c>
      <c r="V124" s="19">
        <f t="shared" si="3"/>
        <v>0</v>
      </c>
    </row>
    <row r="125" spans="1:22" x14ac:dyDescent="0.25">
      <c r="A125" s="7"/>
      <c r="B125" s="8"/>
      <c r="C125" s="8"/>
      <c r="D125" s="9"/>
      <c r="E125" s="10"/>
      <c r="F125" s="10"/>
      <c r="G125" s="11"/>
      <c r="H125" s="12"/>
      <c r="I125" s="13"/>
      <c r="J125" s="14" t="str">
        <f>StaffPayroll[[#This Row],[Leave Blank]]&amp;" "&amp;StaffPayroll[[#This Row],[Employee, number or code]]</f>
        <v xml:space="preserve"> </v>
      </c>
      <c r="K125" s="14" t="str">
        <f>_xlfn.IFNA(VLOOKUP(StaffPayroll[[#This Row],[Position / Title]],[1]Lists!A:C,3,FALSE),"")</f>
        <v/>
      </c>
      <c r="L125" s="14">
        <f>StaffPayroll[[#This Row],[Payroll Period Ends Date (Minimum two months)]]-StaffPayroll[[#This Row],[Payroll Period Begins Date        (Must start after 6/1/2025)]]+1</f>
        <v>1</v>
      </c>
      <c r="M125" s="15">
        <f>IFERROR(IF(VLOOKUP(K125,'[1]Facility Info Input'!$B$25:$D$34,3,FALSE)="",1,VLOOKUP(K125,'[1]Facility Info Input'!$B$25:$D$34,3,FALSE)),0)</f>
        <v>0</v>
      </c>
      <c r="N125" s="16" t="str">
        <f>IF(StaffPayroll[[#This Row],[Employee, number or code]]="","",IF(StaffPayroll[[#This Row],[Position / Title]]="","",VLOOKUP(StaffPayroll[[#This Row],[Position / Title]],[1]Lists!A:C,2,FALSE)))</f>
        <v/>
      </c>
      <c r="O125" s="16">
        <f>IF(D125="",0,StaffPayroll[[#This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5" s="17">
        <f>IF(StaffPayroll[[#This Row],[Hourly WSB  Wage Minimum]]="",0,StaffPayroll[[#This Row],[Annual NF Wage Costs after WSB Minimum]]-StaffPayroll[[#This Row],[Annual NF Wage Costs before WSB Minimum]])</f>
        <v>0</v>
      </c>
      <c r="R125" s="17">
        <f>IFERROR(IF(StaffPayroll[[#This Row],[Annual Cost of Wage Increase included in Rate Adjustment]]=0,0,Q125*'[1]Facility Info Input'!$F$10),0)</f>
        <v>0</v>
      </c>
      <c r="S125" s="18">
        <f>IFERROR(IF(StaffPayroll[[#This Row],[Annual Cost of Wage Increase included in Rate Adjustment]]=0,0,IF('[1]Facility Info Input'!$F$11&lt;=0,0,Q125*'[1]Facility Info Input'!$F$11)),0)</f>
        <v>0</v>
      </c>
      <c r="T125" s="18">
        <f>IFERROR(IF(StaffPayroll[[#This Row],[Annual Cost of Wage Increase included in Rate Adjustment]]=0,0,IF('[1]Facility Info Input'!$F$12&lt;=0,0,Q125*'[1]Facility Info Input'!$F$12)),0)</f>
        <v>0</v>
      </c>
      <c r="U125" s="18">
        <f t="shared" si="2"/>
        <v>0</v>
      </c>
      <c r="V125" s="19">
        <f t="shared" si="3"/>
        <v>0</v>
      </c>
    </row>
    <row r="126" spans="1:22" x14ac:dyDescent="0.25">
      <c r="A126" s="7"/>
      <c r="B126" s="8"/>
      <c r="C126" s="8"/>
      <c r="D126" s="9"/>
      <c r="E126" s="10"/>
      <c r="F126" s="10"/>
      <c r="G126" s="11"/>
      <c r="H126" s="12"/>
      <c r="I126" s="13"/>
      <c r="J126" s="14" t="str">
        <f>StaffPayroll[[#This Row],[Leave Blank]]&amp;" "&amp;StaffPayroll[[#This Row],[Employee, number or code]]</f>
        <v xml:space="preserve"> </v>
      </c>
      <c r="K126" s="14" t="str">
        <f>_xlfn.IFNA(VLOOKUP(StaffPayroll[[#This Row],[Position / Title]],[1]Lists!A:C,3,FALSE),"")</f>
        <v/>
      </c>
      <c r="L126" s="14">
        <f>StaffPayroll[[#This Row],[Payroll Period Ends Date (Minimum two months)]]-StaffPayroll[[#This Row],[Payroll Period Begins Date        (Must start after 6/1/2025)]]+1</f>
        <v>1</v>
      </c>
      <c r="M126" s="15">
        <f>IFERROR(IF(VLOOKUP(K126,'[1]Facility Info Input'!$B$25:$D$34,3,FALSE)="",1,VLOOKUP(K126,'[1]Facility Info Input'!$B$25:$D$34,3,FALSE)),0)</f>
        <v>0</v>
      </c>
      <c r="N126" s="16" t="str">
        <f>IF(StaffPayroll[[#This Row],[Employee, number or code]]="","",IF(StaffPayroll[[#This Row],[Position / Title]]="","",VLOOKUP(StaffPayroll[[#This Row],[Position / Title]],[1]Lists!A:C,2,FALSE)))</f>
        <v/>
      </c>
      <c r="O126" s="16">
        <f>IF(D126="",0,StaffPayroll[[#This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6" s="17">
        <f>IF(StaffPayroll[[#This Row],[Hourly WSB  Wage Minimum]]="",0,StaffPayroll[[#This Row],[Annual NF Wage Costs after WSB Minimum]]-StaffPayroll[[#This Row],[Annual NF Wage Costs before WSB Minimum]])</f>
        <v>0</v>
      </c>
      <c r="R126" s="17">
        <f>IFERROR(IF(StaffPayroll[[#This Row],[Annual Cost of Wage Increase included in Rate Adjustment]]=0,0,Q126*'[1]Facility Info Input'!$F$10),0)</f>
        <v>0</v>
      </c>
      <c r="S126" s="18">
        <f>IFERROR(IF(StaffPayroll[[#This Row],[Annual Cost of Wage Increase included in Rate Adjustment]]=0,0,IF('[1]Facility Info Input'!$F$11&lt;=0,0,Q126*'[1]Facility Info Input'!$F$11)),0)</f>
        <v>0</v>
      </c>
      <c r="T126" s="18">
        <f>IFERROR(IF(StaffPayroll[[#This Row],[Annual Cost of Wage Increase included in Rate Adjustment]]=0,0,IF('[1]Facility Info Input'!$F$12&lt;=0,0,Q126*'[1]Facility Info Input'!$F$12)),0)</f>
        <v>0</v>
      </c>
      <c r="U126" s="18">
        <f t="shared" si="2"/>
        <v>0</v>
      </c>
      <c r="V126" s="19">
        <f t="shared" si="3"/>
        <v>0</v>
      </c>
    </row>
    <row r="127" spans="1:22" x14ac:dyDescent="0.25">
      <c r="A127" s="7"/>
      <c r="B127" s="8"/>
      <c r="C127" s="8"/>
      <c r="D127" s="9"/>
      <c r="E127" s="10"/>
      <c r="F127" s="10"/>
      <c r="G127" s="11"/>
      <c r="H127" s="12"/>
      <c r="I127" s="13"/>
      <c r="J127" s="14" t="str">
        <f>StaffPayroll[[#This Row],[Leave Blank]]&amp;" "&amp;StaffPayroll[[#This Row],[Employee, number or code]]</f>
        <v xml:space="preserve"> </v>
      </c>
      <c r="K127" s="14" t="str">
        <f>_xlfn.IFNA(VLOOKUP(StaffPayroll[[#This Row],[Position / Title]],[1]Lists!A:C,3,FALSE),"")</f>
        <v/>
      </c>
      <c r="L127" s="14">
        <f>StaffPayroll[[#This Row],[Payroll Period Ends Date (Minimum two months)]]-StaffPayroll[[#This Row],[Payroll Period Begins Date        (Must start after 6/1/2025)]]+1</f>
        <v>1</v>
      </c>
      <c r="M127" s="15">
        <f>IFERROR(IF(VLOOKUP(K127,'[1]Facility Info Input'!$B$25:$D$34,3,FALSE)="",1,VLOOKUP(K127,'[1]Facility Info Input'!$B$25:$D$34,3,FALSE)),0)</f>
        <v>0</v>
      </c>
      <c r="N127" s="16" t="str">
        <f>IF(StaffPayroll[[#This Row],[Employee, number or code]]="","",IF(StaffPayroll[[#This Row],[Position / Title]]="","",VLOOKUP(StaffPayroll[[#This Row],[Position / Title]],[1]Lists!A:C,2,FALSE)))</f>
        <v/>
      </c>
      <c r="O127" s="16">
        <f>IF(D127="",0,StaffPayroll[[#This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7" s="17">
        <f>IF(StaffPayroll[[#This Row],[Hourly WSB  Wage Minimum]]="",0,StaffPayroll[[#This Row],[Annual NF Wage Costs after WSB Minimum]]-StaffPayroll[[#This Row],[Annual NF Wage Costs before WSB Minimum]])</f>
        <v>0</v>
      </c>
      <c r="R127" s="17">
        <f>IFERROR(IF(StaffPayroll[[#This Row],[Annual Cost of Wage Increase included in Rate Adjustment]]=0,0,Q127*'[1]Facility Info Input'!$F$10),0)</f>
        <v>0</v>
      </c>
      <c r="S127" s="18">
        <f>IFERROR(IF(StaffPayroll[[#This Row],[Annual Cost of Wage Increase included in Rate Adjustment]]=0,0,IF('[1]Facility Info Input'!$F$11&lt;=0,0,Q127*'[1]Facility Info Input'!$F$11)),0)</f>
        <v>0</v>
      </c>
      <c r="T127" s="18">
        <f>IFERROR(IF(StaffPayroll[[#This Row],[Annual Cost of Wage Increase included in Rate Adjustment]]=0,0,IF('[1]Facility Info Input'!$F$12&lt;=0,0,Q127*'[1]Facility Info Input'!$F$12)),0)</f>
        <v>0</v>
      </c>
      <c r="U127" s="18">
        <f t="shared" si="2"/>
        <v>0</v>
      </c>
      <c r="V127" s="19">
        <f t="shared" si="3"/>
        <v>0</v>
      </c>
    </row>
    <row r="128" spans="1:22" x14ac:dyDescent="0.25">
      <c r="A128" s="7"/>
      <c r="B128" s="8"/>
      <c r="C128" s="8"/>
      <c r="D128" s="9"/>
      <c r="E128" s="10"/>
      <c r="F128" s="10"/>
      <c r="G128" s="11"/>
      <c r="H128" s="12"/>
      <c r="I128" s="13"/>
      <c r="J128" s="14" t="str">
        <f>StaffPayroll[[#This Row],[Leave Blank]]&amp;" "&amp;StaffPayroll[[#This Row],[Employee, number or code]]</f>
        <v xml:space="preserve"> </v>
      </c>
      <c r="K128" s="14" t="str">
        <f>_xlfn.IFNA(VLOOKUP(StaffPayroll[[#This Row],[Position / Title]],[1]Lists!A:C,3,FALSE),"")</f>
        <v/>
      </c>
      <c r="L128" s="14">
        <f>StaffPayroll[[#This Row],[Payroll Period Ends Date (Minimum two months)]]-StaffPayroll[[#This Row],[Payroll Period Begins Date        (Must start after 6/1/2025)]]+1</f>
        <v>1</v>
      </c>
      <c r="M128" s="15">
        <f>IFERROR(IF(VLOOKUP(K128,'[1]Facility Info Input'!$B$25:$D$34,3,FALSE)="",1,VLOOKUP(K128,'[1]Facility Info Input'!$B$25:$D$34,3,FALSE)),0)</f>
        <v>0</v>
      </c>
      <c r="N128" s="16" t="str">
        <f>IF(StaffPayroll[[#This Row],[Employee, number or code]]="","",IF(StaffPayroll[[#This Row],[Position / Title]]="","",VLOOKUP(StaffPayroll[[#This Row],[Position / Title]],[1]Lists!A:C,2,FALSE)))</f>
        <v/>
      </c>
      <c r="O128" s="16">
        <f>IF(D128="",0,StaffPayroll[[#This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8" s="17">
        <f>IF(StaffPayroll[[#This Row],[Hourly WSB  Wage Minimum]]="",0,StaffPayroll[[#This Row],[Annual NF Wage Costs after WSB Minimum]]-StaffPayroll[[#This Row],[Annual NF Wage Costs before WSB Minimum]])</f>
        <v>0</v>
      </c>
      <c r="R128" s="17">
        <f>IFERROR(IF(StaffPayroll[[#This Row],[Annual Cost of Wage Increase included in Rate Adjustment]]=0,0,Q128*'[1]Facility Info Input'!$F$10),0)</f>
        <v>0</v>
      </c>
      <c r="S128" s="18">
        <f>IFERROR(IF(StaffPayroll[[#This Row],[Annual Cost of Wage Increase included in Rate Adjustment]]=0,0,IF('[1]Facility Info Input'!$F$11&lt;=0,0,Q128*'[1]Facility Info Input'!$F$11)),0)</f>
        <v>0</v>
      </c>
      <c r="T128" s="18">
        <f>IFERROR(IF(StaffPayroll[[#This Row],[Annual Cost of Wage Increase included in Rate Adjustment]]=0,0,IF('[1]Facility Info Input'!$F$12&lt;=0,0,Q128*'[1]Facility Info Input'!$F$12)),0)</f>
        <v>0</v>
      </c>
      <c r="U128" s="18">
        <f t="shared" si="2"/>
        <v>0</v>
      </c>
      <c r="V128" s="19">
        <f t="shared" si="3"/>
        <v>0</v>
      </c>
    </row>
    <row r="129" spans="1:22" x14ac:dyDescent="0.25">
      <c r="A129" s="7"/>
      <c r="B129" s="8"/>
      <c r="C129" s="8"/>
      <c r="D129" s="9"/>
      <c r="E129" s="10"/>
      <c r="F129" s="10"/>
      <c r="G129" s="11"/>
      <c r="H129" s="12"/>
      <c r="I129" s="13"/>
      <c r="J129" s="14" t="str">
        <f>StaffPayroll[[#This Row],[Leave Blank]]&amp;" "&amp;StaffPayroll[[#This Row],[Employee, number or code]]</f>
        <v xml:space="preserve"> </v>
      </c>
      <c r="K129" s="14" t="str">
        <f>_xlfn.IFNA(VLOOKUP(StaffPayroll[[#This Row],[Position / Title]],[1]Lists!A:C,3,FALSE),"")</f>
        <v/>
      </c>
      <c r="L129" s="14">
        <f>StaffPayroll[[#This Row],[Payroll Period Ends Date (Minimum two months)]]-StaffPayroll[[#This Row],[Payroll Period Begins Date        (Must start after 6/1/2025)]]+1</f>
        <v>1</v>
      </c>
      <c r="M129" s="15">
        <f>IFERROR(IF(VLOOKUP(K129,'[1]Facility Info Input'!$B$25:$D$34,3,FALSE)="",1,VLOOKUP(K129,'[1]Facility Info Input'!$B$25:$D$34,3,FALSE)),0)</f>
        <v>0</v>
      </c>
      <c r="N129" s="16" t="str">
        <f>IF(StaffPayroll[[#This Row],[Employee, number or code]]="","",IF(StaffPayroll[[#This Row],[Position / Title]]="","",VLOOKUP(StaffPayroll[[#This Row],[Position / Title]],[1]Lists!A:C,2,FALSE)))</f>
        <v/>
      </c>
      <c r="O129" s="16">
        <f>IF(D129="",0,StaffPayroll[[#This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9" s="17">
        <f>IF(StaffPayroll[[#This Row],[Hourly WSB  Wage Minimum]]="",0,StaffPayroll[[#This Row],[Annual NF Wage Costs after WSB Minimum]]-StaffPayroll[[#This Row],[Annual NF Wage Costs before WSB Minimum]])</f>
        <v>0</v>
      </c>
      <c r="R129" s="17">
        <f>IFERROR(IF(StaffPayroll[[#This Row],[Annual Cost of Wage Increase included in Rate Adjustment]]=0,0,Q129*'[1]Facility Info Input'!$F$10),0)</f>
        <v>0</v>
      </c>
      <c r="S129" s="18">
        <f>IFERROR(IF(StaffPayroll[[#This Row],[Annual Cost of Wage Increase included in Rate Adjustment]]=0,0,IF('[1]Facility Info Input'!$F$11&lt;=0,0,Q129*'[1]Facility Info Input'!$F$11)),0)</f>
        <v>0</v>
      </c>
      <c r="T129" s="18">
        <f>IFERROR(IF(StaffPayroll[[#This Row],[Annual Cost of Wage Increase included in Rate Adjustment]]=0,0,IF('[1]Facility Info Input'!$F$12&lt;=0,0,Q129*'[1]Facility Info Input'!$F$12)),0)</f>
        <v>0</v>
      </c>
      <c r="U129" s="18">
        <f t="shared" si="2"/>
        <v>0</v>
      </c>
      <c r="V129" s="19">
        <f t="shared" si="3"/>
        <v>0</v>
      </c>
    </row>
    <row r="130" spans="1:22" x14ac:dyDescent="0.25">
      <c r="A130" s="7"/>
      <c r="B130" s="8"/>
      <c r="C130" s="8"/>
      <c r="D130" s="9"/>
      <c r="E130" s="10"/>
      <c r="F130" s="10"/>
      <c r="G130" s="11"/>
      <c r="H130" s="12"/>
      <c r="I130" s="13"/>
      <c r="J130" s="14" t="str">
        <f>StaffPayroll[[#This Row],[Leave Blank]]&amp;" "&amp;StaffPayroll[[#This Row],[Employee, number or code]]</f>
        <v xml:space="preserve"> </v>
      </c>
      <c r="K130" s="14" t="str">
        <f>_xlfn.IFNA(VLOOKUP(StaffPayroll[[#This Row],[Position / Title]],[1]Lists!A:C,3,FALSE),"")</f>
        <v/>
      </c>
      <c r="L130" s="14">
        <f>StaffPayroll[[#This Row],[Payroll Period Ends Date (Minimum two months)]]-StaffPayroll[[#This Row],[Payroll Period Begins Date        (Must start after 6/1/2025)]]+1</f>
        <v>1</v>
      </c>
      <c r="M130" s="15">
        <f>IFERROR(IF(VLOOKUP(K130,'[1]Facility Info Input'!$B$25:$D$34,3,FALSE)="",1,VLOOKUP(K130,'[1]Facility Info Input'!$B$25:$D$34,3,FALSE)),0)</f>
        <v>0</v>
      </c>
      <c r="N130" s="16" t="str">
        <f>IF(StaffPayroll[[#This Row],[Employee, number or code]]="","",IF(StaffPayroll[[#This Row],[Position / Title]]="","",VLOOKUP(StaffPayroll[[#This Row],[Position / Title]],[1]Lists!A:C,2,FALSE)))</f>
        <v/>
      </c>
      <c r="O130" s="16">
        <f>IF(D130="",0,StaffPayroll[[#This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0" s="17">
        <f>IF(StaffPayroll[[#This Row],[Hourly WSB  Wage Minimum]]="",0,StaffPayroll[[#This Row],[Annual NF Wage Costs after WSB Minimum]]-StaffPayroll[[#This Row],[Annual NF Wage Costs before WSB Minimum]])</f>
        <v>0</v>
      </c>
      <c r="R130" s="17">
        <f>IFERROR(IF(StaffPayroll[[#This Row],[Annual Cost of Wage Increase included in Rate Adjustment]]=0,0,Q130*'[1]Facility Info Input'!$F$10),0)</f>
        <v>0</v>
      </c>
      <c r="S130" s="18">
        <f>IFERROR(IF(StaffPayroll[[#This Row],[Annual Cost of Wage Increase included in Rate Adjustment]]=0,0,IF('[1]Facility Info Input'!$F$11&lt;=0,0,Q130*'[1]Facility Info Input'!$F$11)),0)</f>
        <v>0</v>
      </c>
      <c r="T130" s="18">
        <f>IFERROR(IF(StaffPayroll[[#This Row],[Annual Cost of Wage Increase included in Rate Adjustment]]=0,0,IF('[1]Facility Info Input'!$F$12&lt;=0,0,Q130*'[1]Facility Info Input'!$F$12)),0)</f>
        <v>0</v>
      </c>
      <c r="U130" s="18">
        <f t="shared" ref="U130:U193" si="4">IFERROR(IF(H130="Yes",I130*Q130,0),0)</f>
        <v>0</v>
      </c>
      <c r="V130" s="19">
        <f t="shared" si="3"/>
        <v>0</v>
      </c>
    </row>
    <row r="131" spans="1:22" x14ac:dyDescent="0.25">
      <c r="A131" s="7"/>
      <c r="B131" s="8"/>
      <c r="C131" s="8"/>
      <c r="D131" s="9"/>
      <c r="E131" s="10"/>
      <c r="F131" s="10"/>
      <c r="G131" s="11"/>
      <c r="H131" s="12"/>
      <c r="I131" s="13"/>
      <c r="J131" s="14" t="str">
        <f>StaffPayroll[[#This Row],[Leave Blank]]&amp;" "&amp;StaffPayroll[[#This Row],[Employee, number or code]]</f>
        <v xml:space="preserve"> </v>
      </c>
      <c r="K131" s="14" t="str">
        <f>_xlfn.IFNA(VLOOKUP(StaffPayroll[[#This Row],[Position / Title]],[1]Lists!A:C,3,FALSE),"")</f>
        <v/>
      </c>
      <c r="L131" s="14">
        <f>StaffPayroll[[#This Row],[Payroll Period Ends Date (Minimum two months)]]-StaffPayroll[[#This Row],[Payroll Period Begins Date        (Must start after 6/1/2025)]]+1</f>
        <v>1</v>
      </c>
      <c r="M131" s="15">
        <f>IFERROR(IF(VLOOKUP(K131,'[1]Facility Info Input'!$B$25:$D$34,3,FALSE)="",1,VLOOKUP(K131,'[1]Facility Info Input'!$B$25:$D$34,3,FALSE)),0)</f>
        <v>0</v>
      </c>
      <c r="N131" s="16" t="str">
        <f>IF(StaffPayroll[[#This Row],[Employee, number or code]]="","",IF(StaffPayroll[[#This Row],[Position / Title]]="","",VLOOKUP(StaffPayroll[[#This Row],[Position / Title]],[1]Lists!A:C,2,FALSE)))</f>
        <v/>
      </c>
      <c r="O131" s="16">
        <f>IF(D131="",0,StaffPayroll[[#This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1" s="17">
        <f>IF(StaffPayroll[[#This Row],[Hourly WSB  Wage Minimum]]="",0,StaffPayroll[[#This Row],[Annual NF Wage Costs after WSB Minimum]]-StaffPayroll[[#This Row],[Annual NF Wage Costs before WSB Minimum]])</f>
        <v>0</v>
      </c>
      <c r="R131" s="17">
        <f>IFERROR(IF(StaffPayroll[[#This Row],[Annual Cost of Wage Increase included in Rate Adjustment]]=0,0,Q131*'[1]Facility Info Input'!$F$10),0)</f>
        <v>0</v>
      </c>
      <c r="S131" s="18">
        <f>IFERROR(IF(StaffPayroll[[#This Row],[Annual Cost of Wage Increase included in Rate Adjustment]]=0,0,IF('[1]Facility Info Input'!$F$11&lt;=0,0,Q131*'[1]Facility Info Input'!$F$11)),0)</f>
        <v>0</v>
      </c>
      <c r="T131" s="18">
        <f>IFERROR(IF(StaffPayroll[[#This Row],[Annual Cost of Wage Increase included in Rate Adjustment]]=0,0,IF('[1]Facility Info Input'!$F$12&lt;=0,0,Q131*'[1]Facility Info Input'!$F$12)),0)</f>
        <v>0</v>
      </c>
      <c r="U131" s="18">
        <f t="shared" si="4"/>
        <v>0</v>
      </c>
      <c r="V131" s="19">
        <f t="shared" ref="V131:V194" si="5">IFERROR(SUM(Q131:U131),0)</f>
        <v>0</v>
      </c>
    </row>
    <row r="132" spans="1:22" x14ac:dyDescent="0.25">
      <c r="A132" s="7"/>
      <c r="B132" s="8"/>
      <c r="C132" s="8"/>
      <c r="D132" s="9"/>
      <c r="E132" s="10"/>
      <c r="F132" s="10"/>
      <c r="G132" s="11"/>
      <c r="H132" s="12"/>
      <c r="I132" s="13"/>
      <c r="J132" s="14" t="str">
        <f>StaffPayroll[[#This Row],[Leave Blank]]&amp;" "&amp;StaffPayroll[[#This Row],[Employee, number or code]]</f>
        <v xml:space="preserve"> </v>
      </c>
      <c r="K132" s="14" t="str">
        <f>_xlfn.IFNA(VLOOKUP(StaffPayroll[[#This Row],[Position / Title]],[1]Lists!A:C,3,FALSE),"")</f>
        <v/>
      </c>
      <c r="L132" s="14">
        <f>StaffPayroll[[#This Row],[Payroll Period Ends Date (Minimum two months)]]-StaffPayroll[[#This Row],[Payroll Period Begins Date        (Must start after 6/1/2025)]]+1</f>
        <v>1</v>
      </c>
      <c r="M132" s="15">
        <f>IFERROR(IF(VLOOKUP(K132,'[1]Facility Info Input'!$B$25:$D$34,3,FALSE)="",1,VLOOKUP(K132,'[1]Facility Info Input'!$B$25:$D$34,3,FALSE)),0)</f>
        <v>0</v>
      </c>
      <c r="N132" s="16" t="str">
        <f>IF(StaffPayroll[[#This Row],[Employee, number or code]]="","",IF(StaffPayroll[[#This Row],[Position / Title]]="","",VLOOKUP(StaffPayroll[[#This Row],[Position / Title]],[1]Lists!A:C,2,FALSE)))</f>
        <v/>
      </c>
      <c r="O132" s="16">
        <f>IF(D132="",0,StaffPayroll[[#This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2" s="17">
        <f>IF(StaffPayroll[[#This Row],[Hourly WSB  Wage Minimum]]="",0,StaffPayroll[[#This Row],[Annual NF Wage Costs after WSB Minimum]]-StaffPayroll[[#This Row],[Annual NF Wage Costs before WSB Minimum]])</f>
        <v>0</v>
      </c>
      <c r="R132" s="17">
        <f>IFERROR(IF(StaffPayroll[[#This Row],[Annual Cost of Wage Increase included in Rate Adjustment]]=0,0,Q132*'[1]Facility Info Input'!$F$10),0)</f>
        <v>0</v>
      </c>
      <c r="S132" s="18">
        <f>IFERROR(IF(StaffPayroll[[#This Row],[Annual Cost of Wage Increase included in Rate Adjustment]]=0,0,IF('[1]Facility Info Input'!$F$11&lt;=0,0,Q132*'[1]Facility Info Input'!$F$11)),0)</f>
        <v>0</v>
      </c>
      <c r="T132" s="18">
        <f>IFERROR(IF(StaffPayroll[[#This Row],[Annual Cost of Wage Increase included in Rate Adjustment]]=0,0,IF('[1]Facility Info Input'!$F$12&lt;=0,0,Q132*'[1]Facility Info Input'!$F$12)),0)</f>
        <v>0</v>
      </c>
      <c r="U132" s="18">
        <f t="shared" si="4"/>
        <v>0</v>
      </c>
      <c r="V132" s="19">
        <f t="shared" si="5"/>
        <v>0</v>
      </c>
    </row>
    <row r="133" spans="1:22" x14ac:dyDescent="0.25">
      <c r="A133" s="7"/>
      <c r="B133" s="8"/>
      <c r="C133" s="8"/>
      <c r="D133" s="9"/>
      <c r="E133" s="10"/>
      <c r="F133" s="10"/>
      <c r="G133" s="11"/>
      <c r="H133" s="12"/>
      <c r="I133" s="13"/>
      <c r="J133" s="14" t="str">
        <f>StaffPayroll[[#This Row],[Leave Blank]]&amp;" "&amp;StaffPayroll[[#This Row],[Employee, number or code]]</f>
        <v xml:space="preserve"> </v>
      </c>
      <c r="K133" s="14" t="str">
        <f>_xlfn.IFNA(VLOOKUP(StaffPayroll[[#This Row],[Position / Title]],[1]Lists!A:C,3,FALSE),"")</f>
        <v/>
      </c>
      <c r="L133" s="14">
        <f>StaffPayroll[[#This Row],[Payroll Period Ends Date (Minimum two months)]]-StaffPayroll[[#This Row],[Payroll Period Begins Date        (Must start after 6/1/2025)]]+1</f>
        <v>1</v>
      </c>
      <c r="M133" s="15">
        <f>IFERROR(IF(VLOOKUP(K133,'[1]Facility Info Input'!$B$25:$D$34,3,FALSE)="",1,VLOOKUP(K133,'[1]Facility Info Input'!$B$25:$D$34,3,FALSE)),0)</f>
        <v>0</v>
      </c>
      <c r="N133" s="16" t="str">
        <f>IF(StaffPayroll[[#This Row],[Employee, number or code]]="","",IF(StaffPayroll[[#This Row],[Position / Title]]="","",VLOOKUP(StaffPayroll[[#This Row],[Position / Title]],[1]Lists!A:C,2,FALSE)))</f>
        <v/>
      </c>
      <c r="O133" s="16">
        <f>IF(D133="",0,StaffPayroll[[#This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3" s="17">
        <f>IF(StaffPayroll[[#This Row],[Hourly WSB  Wage Minimum]]="",0,StaffPayroll[[#This Row],[Annual NF Wage Costs after WSB Minimum]]-StaffPayroll[[#This Row],[Annual NF Wage Costs before WSB Minimum]])</f>
        <v>0</v>
      </c>
      <c r="R133" s="17">
        <f>IFERROR(IF(StaffPayroll[[#This Row],[Annual Cost of Wage Increase included in Rate Adjustment]]=0,0,Q133*'[1]Facility Info Input'!$F$10),0)</f>
        <v>0</v>
      </c>
      <c r="S133" s="18">
        <f>IFERROR(IF(StaffPayroll[[#This Row],[Annual Cost of Wage Increase included in Rate Adjustment]]=0,0,IF('[1]Facility Info Input'!$F$11&lt;=0,0,Q133*'[1]Facility Info Input'!$F$11)),0)</f>
        <v>0</v>
      </c>
      <c r="T133" s="18">
        <f>IFERROR(IF(StaffPayroll[[#This Row],[Annual Cost of Wage Increase included in Rate Adjustment]]=0,0,IF('[1]Facility Info Input'!$F$12&lt;=0,0,Q133*'[1]Facility Info Input'!$F$12)),0)</f>
        <v>0</v>
      </c>
      <c r="U133" s="18">
        <f t="shared" si="4"/>
        <v>0</v>
      </c>
      <c r="V133" s="19">
        <f t="shared" si="5"/>
        <v>0</v>
      </c>
    </row>
    <row r="134" spans="1:22" x14ac:dyDescent="0.25">
      <c r="A134" s="7"/>
      <c r="B134" s="8"/>
      <c r="C134" s="8"/>
      <c r="D134" s="9"/>
      <c r="E134" s="10"/>
      <c r="F134" s="10"/>
      <c r="G134" s="11"/>
      <c r="H134" s="12"/>
      <c r="I134" s="13"/>
      <c r="J134" s="14" t="str">
        <f>StaffPayroll[[#This Row],[Leave Blank]]&amp;" "&amp;StaffPayroll[[#This Row],[Employee, number or code]]</f>
        <v xml:space="preserve"> </v>
      </c>
      <c r="K134" s="14" t="str">
        <f>_xlfn.IFNA(VLOOKUP(StaffPayroll[[#This Row],[Position / Title]],[1]Lists!A:C,3,FALSE),"")</f>
        <v/>
      </c>
      <c r="L134" s="14">
        <f>StaffPayroll[[#This Row],[Payroll Period Ends Date (Minimum two months)]]-StaffPayroll[[#This Row],[Payroll Period Begins Date        (Must start after 6/1/2025)]]+1</f>
        <v>1</v>
      </c>
      <c r="M134" s="15">
        <f>IFERROR(IF(VLOOKUP(K134,'[1]Facility Info Input'!$B$25:$D$34,3,FALSE)="",1,VLOOKUP(K134,'[1]Facility Info Input'!$B$25:$D$34,3,FALSE)),0)</f>
        <v>0</v>
      </c>
      <c r="N134" s="16" t="str">
        <f>IF(StaffPayroll[[#This Row],[Employee, number or code]]="","",IF(StaffPayroll[[#This Row],[Position / Title]]="","",VLOOKUP(StaffPayroll[[#This Row],[Position / Title]],[1]Lists!A:C,2,FALSE)))</f>
        <v/>
      </c>
      <c r="O134" s="16">
        <f>IF(D134="",0,StaffPayroll[[#This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4" s="17">
        <f>IF(StaffPayroll[[#This Row],[Hourly WSB  Wage Minimum]]="",0,StaffPayroll[[#This Row],[Annual NF Wage Costs after WSB Minimum]]-StaffPayroll[[#This Row],[Annual NF Wage Costs before WSB Minimum]])</f>
        <v>0</v>
      </c>
      <c r="R134" s="17">
        <f>IFERROR(IF(StaffPayroll[[#This Row],[Annual Cost of Wage Increase included in Rate Adjustment]]=0,0,Q134*'[1]Facility Info Input'!$F$10),0)</f>
        <v>0</v>
      </c>
      <c r="S134" s="18">
        <f>IFERROR(IF(StaffPayroll[[#This Row],[Annual Cost of Wage Increase included in Rate Adjustment]]=0,0,IF('[1]Facility Info Input'!$F$11&lt;=0,0,Q134*'[1]Facility Info Input'!$F$11)),0)</f>
        <v>0</v>
      </c>
      <c r="T134" s="18">
        <f>IFERROR(IF(StaffPayroll[[#This Row],[Annual Cost of Wage Increase included in Rate Adjustment]]=0,0,IF('[1]Facility Info Input'!$F$12&lt;=0,0,Q134*'[1]Facility Info Input'!$F$12)),0)</f>
        <v>0</v>
      </c>
      <c r="U134" s="18">
        <f t="shared" si="4"/>
        <v>0</v>
      </c>
      <c r="V134" s="19">
        <f t="shared" si="5"/>
        <v>0</v>
      </c>
    </row>
    <row r="135" spans="1:22" x14ac:dyDescent="0.25">
      <c r="A135" s="7"/>
      <c r="B135" s="8"/>
      <c r="C135" s="8"/>
      <c r="D135" s="9"/>
      <c r="E135" s="10"/>
      <c r="F135" s="10"/>
      <c r="G135" s="11"/>
      <c r="H135" s="12"/>
      <c r="I135" s="13"/>
      <c r="J135" s="14" t="str">
        <f>StaffPayroll[[#This Row],[Leave Blank]]&amp;" "&amp;StaffPayroll[[#This Row],[Employee, number or code]]</f>
        <v xml:space="preserve"> </v>
      </c>
      <c r="K135" s="14" t="str">
        <f>_xlfn.IFNA(VLOOKUP(StaffPayroll[[#This Row],[Position / Title]],[1]Lists!A:C,3,FALSE),"")</f>
        <v/>
      </c>
      <c r="L135" s="14">
        <f>StaffPayroll[[#This Row],[Payroll Period Ends Date (Minimum two months)]]-StaffPayroll[[#This Row],[Payroll Period Begins Date        (Must start after 6/1/2025)]]+1</f>
        <v>1</v>
      </c>
      <c r="M135" s="15">
        <f>IFERROR(IF(VLOOKUP(K135,'[1]Facility Info Input'!$B$25:$D$34,3,FALSE)="",1,VLOOKUP(K135,'[1]Facility Info Input'!$B$25:$D$34,3,FALSE)),0)</f>
        <v>0</v>
      </c>
      <c r="N135" s="16" t="str">
        <f>IF(StaffPayroll[[#This Row],[Employee, number or code]]="","",IF(StaffPayroll[[#This Row],[Position / Title]]="","",VLOOKUP(StaffPayroll[[#This Row],[Position / Title]],[1]Lists!A:C,2,FALSE)))</f>
        <v/>
      </c>
      <c r="O135" s="16">
        <f>IF(D135="",0,StaffPayroll[[#This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5" s="17">
        <f>IF(StaffPayroll[[#This Row],[Hourly WSB  Wage Minimum]]="",0,StaffPayroll[[#This Row],[Annual NF Wage Costs after WSB Minimum]]-StaffPayroll[[#This Row],[Annual NF Wage Costs before WSB Minimum]])</f>
        <v>0</v>
      </c>
      <c r="R135" s="17">
        <f>IFERROR(IF(StaffPayroll[[#This Row],[Annual Cost of Wage Increase included in Rate Adjustment]]=0,0,Q135*'[1]Facility Info Input'!$F$10),0)</f>
        <v>0</v>
      </c>
      <c r="S135" s="18">
        <f>IFERROR(IF(StaffPayroll[[#This Row],[Annual Cost of Wage Increase included in Rate Adjustment]]=0,0,IF('[1]Facility Info Input'!$F$11&lt;=0,0,Q135*'[1]Facility Info Input'!$F$11)),0)</f>
        <v>0</v>
      </c>
      <c r="T135" s="18">
        <f>IFERROR(IF(StaffPayroll[[#This Row],[Annual Cost of Wage Increase included in Rate Adjustment]]=0,0,IF('[1]Facility Info Input'!$F$12&lt;=0,0,Q135*'[1]Facility Info Input'!$F$12)),0)</f>
        <v>0</v>
      </c>
      <c r="U135" s="18">
        <f t="shared" si="4"/>
        <v>0</v>
      </c>
      <c r="V135" s="19">
        <f t="shared" si="5"/>
        <v>0</v>
      </c>
    </row>
    <row r="136" spans="1:22" x14ac:dyDescent="0.25">
      <c r="A136" s="7"/>
      <c r="B136" s="8"/>
      <c r="C136" s="8"/>
      <c r="D136" s="9"/>
      <c r="E136" s="10"/>
      <c r="F136" s="10"/>
      <c r="G136" s="11"/>
      <c r="H136" s="12"/>
      <c r="I136" s="13"/>
      <c r="J136" s="14" t="str">
        <f>StaffPayroll[[#This Row],[Leave Blank]]&amp;" "&amp;StaffPayroll[[#This Row],[Employee, number or code]]</f>
        <v xml:space="preserve"> </v>
      </c>
      <c r="K136" s="14" t="str">
        <f>_xlfn.IFNA(VLOOKUP(StaffPayroll[[#This Row],[Position / Title]],[1]Lists!A:C,3,FALSE),"")</f>
        <v/>
      </c>
      <c r="L136" s="14">
        <f>StaffPayroll[[#This Row],[Payroll Period Ends Date (Minimum two months)]]-StaffPayroll[[#This Row],[Payroll Period Begins Date        (Must start after 6/1/2025)]]+1</f>
        <v>1</v>
      </c>
      <c r="M136" s="15">
        <f>IFERROR(IF(VLOOKUP(K136,'[1]Facility Info Input'!$B$25:$D$34,3,FALSE)="",1,VLOOKUP(K136,'[1]Facility Info Input'!$B$25:$D$34,3,FALSE)),0)</f>
        <v>0</v>
      </c>
      <c r="N136" s="16" t="str">
        <f>IF(StaffPayroll[[#This Row],[Employee, number or code]]="","",IF(StaffPayroll[[#This Row],[Position / Title]]="","",VLOOKUP(StaffPayroll[[#This Row],[Position / Title]],[1]Lists!A:C,2,FALSE)))</f>
        <v/>
      </c>
      <c r="O136" s="16">
        <f>IF(D136="",0,StaffPayroll[[#This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6" s="17">
        <f>IF(StaffPayroll[[#This Row],[Hourly WSB  Wage Minimum]]="",0,StaffPayroll[[#This Row],[Annual NF Wage Costs after WSB Minimum]]-StaffPayroll[[#This Row],[Annual NF Wage Costs before WSB Minimum]])</f>
        <v>0</v>
      </c>
      <c r="R136" s="17">
        <f>IFERROR(IF(StaffPayroll[[#This Row],[Annual Cost of Wage Increase included in Rate Adjustment]]=0,0,Q136*'[1]Facility Info Input'!$F$10),0)</f>
        <v>0</v>
      </c>
      <c r="S136" s="18">
        <f>IFERROR(IF(StaffPayroll[[#This Row],[Annual Cost of Wage Increase included in Rate Adjustment]]=0,0,IF('[1]Facility Info Input'!$F$11&lt;=0,0,Q136*'[1]Facility Info Input'!$F$11)),0)</f>
        <v>0</v>
      </c>
      <c r="T136" s="18">
        <f>IFERROR(IF(StaffPayroll[[#This Row],[Annual Cost of Wage Increase included in Rate Adjustment]]=0,0,IF('[1]Facility Info Input'!$F$12&lt;=0,0,Q136*'[1]Facility Info Input'!$F$12)),0)</f>
        <v>0</v>
      </c>
      <c r="U136" s="18">
        <f t="shared" si="4"/>
        <v>0</v>
      </c>
      <c r="V136" s="19">
        <f t="shared" si="5"/>
        <v>0</v>
      </c>
    </row>
    <row r="137" spans="1:22" x14ac:dyDescent="0.25">
      <c r="A137" s="7"/>
      <c r="B137" s="8"/>
      <c r="C137" s="8"/>
      <c r="D137" s="9"/>
      <c r="E137" s="10"/>
      <c r="F137" s="10"/>
      <c r="G137" s="11"/>
      <c r="H137" s="12"/>
      <c r="I137" s="13"/>
      <c r="J137" s="14" t="str">
        <f>StaffPayroll[[#This Row],[Leave Blank]]&amp;" "&amp;StaffPayroll[[#This Row],[Employee, number or code]]</f>
        <v xml:space="preserve"> </v>
      </c>
      <c r="K137" s="14" t="str">
        <f>_xlfn.IFNA(VLOOKUP(StaffPayroll[[#This Row],[Position / Title]],[1]Lists!A:C,3,FALSE),"")</f>
        <v/>
      </c>
      <c r="L137" s="14">
        <f>StaffPayroll[[#This Row],[Payroll Period Ends Date (Minimum two months)]]-StaffPayroll[[#This Row],[Payroll Period Begins Date        (Must start after 6/1/2025)]]+1</f>
        <v>1</v>
      </c>
      <c r="M137" s="15">
        <f>IFERROR(IF(VLOOKUP(K137,'[1]Facility Info Input'!$B$25:$D$34,3,FALSE)="",1,VLOOKUP(K137,'[1]Facility Info Input'!$B$25:$D$34,3,FALSE)),0)</f>
        <v>0</v>
      </c>
      <c r="N137" s="16" t="str">
        <f>IF(StaffPayroll[[#This Row],[Employee, number or code]]="","",IF(StaffPayroll[[#This Row],[Position / Title]]="","",VLOOKUP(StaffPayroll[[#This Row],[Position / Title]],[1]Lists!A:C,2,FALSE)))</f>
        <v/>
      </c>
      <c r="O137" s="16">
        <f>IF(D137="",0,StaffPayroll[[#This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7" s="17">
        <f>IF(StaffPayroll[[#This Row],[Hourly WSB  Wage Minimum]]="",0,StaffPayroll[[#This Row],[Annual NF Wage Costs after WSB Minimum]]-StaffPayroll[[#This Row],[Annual NF Wage Costs before WSB Minimum]])</f>
        <v>0</v>
      </c>
      <c r="R137" s="17">
        <f>IFERROR(IF(StaffPayroll[[#This Row],[Annual Cost of Wage Increase included in Rate Adjustment]]=0,0,Q137*'[1]Facility Info Input'!$F$10),0)</f>
        <v>0</v>
      </c>
      <c r="S137" s="18">
        <f>IFERROR(IF(StaffPayroll[[#This Row],[Annual Cost of Wage Increase included in Rate Adjustment]]=0,0,IF('[1]Facility Info Input'!$F$11&lt;=0,0,Q137*'[1]Facility Info Input'!$F$11)),0)</f>
        <v>0</v>
      </c>
      <c r="T137" s="18">
        <f>IFERROR(IF(StaffPayroll[[#This Row],[Annual Cost of Wage Increase included in Rate Adjustment]]=0,0,IF('[1]Facility Info Input'!$F$12&lt;=0,0,Q137*'[1]Facility Info Input'!$F$12)),0)</f>
        <v>0</v>
      </c>
      <c r="U137" s="18">
        <f t="shared" si="4"/>
        <v>0</v>
      </c>
      <c r="V137" s="19">
        <f t="shared" si="5"/>
        <v>0</v>
      </c>
    </row>
    <row r="138" spans="1:22" x14ac:dyDescent="0.25">
      <c r="A138" s="7"/>
      <c r="B138" s="8"/>
      <c r="C138" s="8"/>
      <c r="D138" s="9"/>
      <c r="E138" s="10"/>
      <c r="F138" s="10"/>
      <c r="G138" s="11"/>
      <c r="H138" s="12"/>
      <c r="I138" s="13"/>
      <c r="J138" s="14" t="str">
        <f>StaffPayroll[[#This Row],[Leave Blank]]&amp;" "&amp;StaffPayroll[[#This Row],[Employee, number or code]]</f>
        <v xml:space="preserve"> </v>
      </c>
      <c r="K138" s="14" t="str">
        <f>_xlfn.IFNA(VLOOKUP(StaffPayroll[[#This Row],[Position / Title]],[1]Lists!A:C,3,FALSE),"")</f>
        <v/>
      </c>
      <c r="L138" s="14">
        <f>StaffPayroll[[#This Row],[Payroll Period Ends Date (Minimum two months)]]-StaffPayroll[[#This Row],[Payroll Period Begins Date        (Must start after 6/1/2025)]]+1</f>
        <v>1</v>
      </c>
      <c r="M138" s="15">
        <f>IFERROR(IF(VLOOKUP(K138,'[1]Facility Info Input'!$B$25:$D$34,3,FALSE)="",1,VLOOKUP(K138,'[1]Facility Info Input'!$B$25:$D$34,3,FALSE)),0)</f>
        <v>0</v>
      </c>
      <c r="N138" s="16" t="str">
        <f>IF(StaffPayroll[[#This Row],[Employee, number or code]]="","",IF(StaffPayroll[[#This Row],[Position / Title]]="","",VLOOKUP(StaffPayroll[[#This Row],[Position / Title]],[1]Lists!A:C,2,FALSE)))</f>
        <v/>
      </c>
      <c r="O138" s="16">
        <f>IF(D138="",0,StaffPayroll[[#This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8" s="17">
        <f>IF(StaffPayroll[[#This Row],[Hourly WSB  Wage Minimum]]="",0,StaffPayroll[[#This Row],[Annual NF Wage Costs after WSB Minimum]]-StaffPayroll[[#This Row],[Annual NF Wage Costs before WSB Minimum]])</f>
        <v>0</v>
      </c>
      <c r="R138" s="17">
        <f>IFERROR(IF(StaffPayroll[[#This Row],[Annual Cost of Wage Increase included in Rate Adjustment]]=0,0,Q138*'[1]Facility Info Input'!$F$10),0)</f>
        <v>0</v>
      </c>
      <c r="S138" s="18">
        <f>IFERROR(IF(StaffPayroll[[#This Row],[Annual Cost of Wage Increase included in Rate Adjustment]]=0,0,IF('[1]Facility Info Input'!$F$11&lt;=0,0,Q138*'[1]Facility Info Input'!$F$11)),0)</f>
        <v>0</v>
      </c>
      <c r="T138" s="18">
        <f>IFERROR(IF(StaffPayroll[[#This Row],[Annual Cost of Wage Increase included in Rate Adjustment]]=0,0,IF('[1]Facility Info Input'!$F$12&lt;=0,0,Q138*'[1]Facility Info Input'!$F$12)),0)</f>
        <v>0</v>
      </c>
      <c r="U138" s="18">
        <f t="shared" si="4"/>
        <v>0</v>
      </c>
      <c r="V138" s="19">
        <f t="shared" si="5"/>
        <v>0</v>
      </c>
    </row>
    <row r="139" spans="1:22" x14ac:dyDescent="0.25">
      <c r="A139" s="7"/>
      <c r="B139" s="8"/>
      <c r="C139" s="8"/>
      <c r="D139" s="9"/>
      <c r="E139" s="10"/>
      <c r="F139" s="10"/>
      <c r="G139" s="11"/>
      <c r="H139" s="12"/>
      <c r="I139" s="13"/>
      <c r="J139" s="14" t="str">
        <f>StaffPayroll[[#This Row],[Leave Blank]]&amp;" "&amp;StaffPayroll[[#This Row],[Employee, number or code]]</f>
        <v xml:space="preserve"> </v>
      </c>
      <c r="K139" s="14" t="str">
        <f>_xlfn.IFNA(VLOOKUP(StaffPayroll[[#This Row],[Position / Title]],[1]Lists!A:C,3,FALSE),"")</f>
        <v/>
      </c>
      <c r="L139" s="14">
        <f>StaffPayroll[[#This Row],[Payroll Period Ends Date (Minimum two months)]]-StaffPayroll[[#This Row],[Payroll Period Begins Date        (Must start after 6/1/2025)]]+1</f>
        <v>1</v>
      </c>
      <c r="M139" s="15">
        <f>IFERROR(IF(VLOOKUP(K139,'[1]Facility Info Input'!$B$25:$D$34,3,FALSE)="",1,VLOOKUP(K139,'[1]Facility Info Input'!$B$25:$D$34,3,FALSE)),0)</f>
        <v>0</v>
      </c>
      <c r="N139" s="16" t="str">
        <f>IF(StaffPayroll[[#This Row],[Employee, number or code]]="","",IF(StaffPayroll[[#This Row],[Position / Title]]="","",VLOOKUP(StaffPayroll[[#This Row],[Position / Title]],[1]Lists!A:C,2,FALSE)))</f>
        <v/>
      </c>
      <c r="O139" s="16">
        <f>IF(D139="",0,StaffPayroll[[#This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9" s="17">
        <f>IF(StaffPayroll[[#This Row],[Hourly WSB  Wage Minimum]]="",0,StaffPayroll[[#This Row],[Annual NF Wage Costs after WSB Minimum]]-StaffPayroll[[#This Row],[Annual NF Wage Costs before WSB Minimum]])</f>
        <v>0</v>
      </c>
      <c r="R139" s="17">
        <f>IFERROR(IF(StaffPayroll[[#This Row],[Annual Cost of Wage Increase included in Rate Adjustment]]=0,0,Q139*'[1]Facility Info Input'!$F$10),0)</f>
        <v>0</v>
      </c>
      <c r="S139" s="18">
        <f>IFERROR(IF(StaffPayroll[[#This Row],[Annual Cost of Wage Increase included in Rate Adjustment]]=0,0,IF('[1]Facility Info Input'!$F$11&lt;=0,0,Q139*'[1]Facility Info Input'!$F$11)),0)</f>
        <v>0</v>
      </c>
      <c r="T139" s="18">
        <f>IFERROR(IF(StaffPayroll[[#This Row],[Annual Cost of Wage Increase included in Rate Adjustment]]=0,0,IF('[1]Facility Info Input'!$F$12&lt;=0,0,Q139*'[1]Facility Info Input'!$F$12)),0)</f>
        <v>0</v>
      </c>
      <c r="U139" s="18">
        <f t="shared" si="4"/>
        <v>0</v>
      </c>
      <c r="V139" s="19">
        <f t="shared" si="5"/>
        <v>0</v>
      </c>
    </row>
    <row r="140" spans="1:22" x14ac:dyDescent="0.25">
      <c r="A140" s="7"/>
      <c r="B140" s="8"/>
      <c r="C140" s="8"/>
      <c r="D140" s="9"/>
      <c r="E140" s="10"/>
      <c r="F140" s="10"/>
      <c r="G140" s="11"/>
      <c r="H140" s="12"/>
      <c r="I140" s="13"/>
      <c r="J140" s="14" t="str">
        <f>StaffPayroll[[#This Row],[Leave Blank]]&amp;" "&amp;StaffPayroll[[#This Row],[Employee, number or code]]</f>
        <v xml:space="preserve"> </v>
      </c>
      <c r="K140" s="14" t="str">
        <f>_xlfn.IFNA(VLOOKUP(StaffPayroll[[#This Row],[Position / Title]],[1]Lists!A:C,3,FALSE),"")</f>
        <v/>
      </c>
      <c r="L140" s="14">
        <f>StaffPayroll[[#This Row],[Payroll Period Ends Date (Minimum two months)]]-StaffPayroll[[#This Row],[Payroll Period Begins Date        (Must start after 6/1/2025)]]+1</f>
        <v>1</v>
      </c>
      <c r="M140" s="15">
        <f>IFERROR(IF(VLOOKUP(K140,'[1]Facility Info Input'!$B$25:$D$34,3,FALSE)="",1,VLOOKUP(K140,'[1]Facility Info Input'!$B$25:$D$34,3,FALSE)),0)</f>
        <v>0</v>
      </c>
      <c r="N140" s="16" t="str">
        <f>IF(StaffPayroll[[#This Row],[Employee, number or code]]="","",IF(StaffPayroll[[#This Row],[Position / Title]]="","",VLOOKUP(StaffPayroll[[#This Row],[Position / Title]],[1]Lists!A:C,2,FALSE)))</f>
        <v/>
      </c>
      <c r="O140" s="16">
        <f>IF(D140="",0,StaffPayroll[[#This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0" s="17">
        <f>IF(StaffPayroll[[#This Row],[Hourly WSB  Wage Minimum]]="",0,StaffPayroll[[#This Row],[Annual NF Wage Costs after WSB Minimum]]-StaffPayroll[[#This Row],[Annual NF Wage Costs before WSB Minimum]])</f>
        <v>0</v>
      </c>
      <c r="R140" s="17">
        <f>IFERROR(IF(StaffPayroll[[#This Row],[Annual Cost of Wage Increase included in Rate Adjustment]]=0,0,Q140*'[1]Facility Info Input'!$F$10),0)</f>
        <v>0</v>
      </c>
      <c r="S140" s="18">
        <f>IFERROR(IF(StaffPayroll[[#This Row],[Annual Cost of Wage Increase included in Rate Adjustment]]=0,0,IF('[1]Facility Info Input'!$F$11&lt;=0,0,Q140*'[1]Facility Info Input'!$F$11)),0)</f>
        <v>0</v>
      </c>
      <c r="T140" s="18">
        <f>IFERROR(IF(StaffPayroll[[#This Row],[Annual Cost of Wage Increase included in Rate Adjustment]]=0,0,IF('[1]Facility Info Input'!$F$12&lt;=0,0,Q140*'[1]Facility Info Input'!$F$12)),0)</f>
        <v>0</v>
      </c>
      <c r="U140" s="18">
        <f t="shared" si="4"/>
        <v>0</v>
      </c>
      <c r="V140" s="19">
        <f t="shared" si="5"/>
        <v>0</v>
      </c>
    </row>
    <row r="141" spans="1:22" x14ac:dyDescent="0.25">
      <c r="A141" s="7"/>
      <c r="B141" s="8"/>
      <c r="C141" s="8"/>
      <c r="D141" s="9"/>
      <c r="E141" s="10"/>
      <c r="F141" s="10"/>
      <c r="G141" s="11"/>
      <c r="H141" s="12"/>
      <c r="I141" s="13"/>
      <c r="J141" s="14" t="str">
        <f>StaffPayroll[[#This Row],[Leave Blank]]&amp;" "&amp;StaffPayroll[[#This Row],[Employee, number or code]]</f>
        <v xml:space="preserve"> </v>
      </c>
      <c r="K141" s="14" t="str">
        <f>_xlfn.IFNA(VLOOKUP(StaffPayroll[[#This Row],[Position / Title]],[1]Lists!A:C,3,FALSE),"")</f>
        <v/>
      </c>
      <c r="L141" s="14">
        <f>StaffPayroll[[#This Row],[Payroll Period Ends Date (Minimum two months)]]-StaffPayroll[[#This Row],[Payroll Period Begins Date        (Must start after 6/1/2025)]]+1</f>
        <v>1</v>
      </c>
      <c r="M141" s="15">
        <f>IFERROR(IF(VLOOKUP(K141,'[1]Facility Info Input'!$B$25:$D$34,3,FALSE)="",1,VLOOKUP(K141,'[1]Facility Info Input'!$B$25:$D$34,3,FALSE)),0)</f>
        <v>0</v>
      </c>
      <c r="N141" s="16" t="str">
        <f>IF(StaffPayroll[[#This Row],[Employee, number or code]]="","",IF(StaffPayroll[[#This Row],[Position / Title]]="","",VLOOKUP(StaffPayroll[[#This Row],[Position / Title]],[1]Lists!A:C,2,FALSE)))</f>
        <v/>
      </c>
      <c r="O141" s="16">
        <f>IF(D141="",0,StaffPayroll[[#This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1" s="17">
        <f>IF(StaffPayroll[[#This Row],[Hourly WSB  Wage Minimum]]="",0,StaffPayroll[[#This Row],[Annual NF Wage Costs after WSB Minimum]]-StaffPayroll[[#This Row],[Annual NF Wage Costs before WSB Minimum]])</f>
        <v>0</v>
      </c>
      <c r="R141" s="17">
        <f>IFERROR(IF(StaffPayroll[[#This Row],[Annual Cost of Wage Increase included in Rate Adjustment]]=0,0,Q141*'[1]Facility Info Input'!$F$10),0)</f>
        <v>0</v>
      </c>
      <c r="S141" s="18">
        <f>IFERROR(IF(StaffPayroll[[#This Row],[Annual Cost of Wage Increase included in Rate Adjustment]]=0,0,IF('[1]Facility Info Input'!$F$11&lt;=0,0,Q141*'[1]Facility Info Input'!$F$11)),0)</f>
        <v>0</v>
      </c>
      <c r="T141" s="18">
        <f>IFERROR(IF(StaffPayroll[[#This Row],[Annual Cost of Wage Increase included in Rate Adjustment]]=0,0,IF('[1]Facility Info Input'!$F$12&lt;=0,0,Q141*'[1]Facility Info Input'!$F$12)),0)</f>
        <v>0</v>
      </c>
      <c r="U141" s="18">
        <f t="shared" si="4"/>
        <v>0</v>
      </c>
      <c r="V141" s="19">
        <f t="shared" si="5"/>
        <v>0</v>
      </c>
    </row>
    <row r="142" spans="1:22" x14ac:dyDescent="0.25">
      <c r="A142" s="7"/>
      <c r="B142" s="8"/>
      <c r="C142" s="8"/>
      <c r="D142" s="9"/>
      <c r="E142" s="10"/>
      <c r="F142" s="10"/>
      <c r="G142" s="11"/>
      <c r="H142" s="12"/>
      <c r="I142" s="13"/>
      <c r="J142" s="14" t="str">
        <f>StaffPayroll[[#This Row],[Leave Blank]]&amp;" "&amp;StaffPayroll[[#This Row],[Employee, number or code]]</f>
        <v xml:space="preserve"> </v>
      </c>
      <c r="K142" s="14" t="str">
        <f>_xlfn.IFNA(VLOOKUP(StaffPayroll[[#This Row],[Position / Title]],[1]Lists!A:C,3,FALSE),"")</f>
        <v/>
      </c>
      <c r="L142" s="14">
        <f>StaffPayroll[[#This Row],[Payroll Period Ends Date (Minimum two months)]]-StaffPayroll[[#This Row],[Payroll Period Begins Date        (Must start after 6/1/2025)]]+1</f>
        <v>1</v>
      </c>
      <c r="M142" s="15">
        <f>IFERROR(IF(VLOOKUP(K142,'[1]Facility Info Input'!$B$25:$D$34,3,FALSE)="",1,VLOOKUP(K142,'[1]Facility Info Input'!$B$25:$D$34,3,FALSE)),0)</f>
        <v>0</v>
      </c>
      <c r="N142" s="16" t="str">
        <f>IF(StaffPayroll[[#This Row],[Employee, number or code]]="","",IF(StaffPayroll[[#This Row],[Position / Title]]="","",VLOOKUP(StaffPayroll[[#This Row],[Position / Title]],[1]Lists!A:C,2,FALSE)))</f>
        <v/>
      </c>
      <c r="O142" s="16">
        <f>IF(D142="",0,StaffPayroll[[#This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2" s="17">
        <f>IF(StaffPayroll[[#This Row],[Hourly WSB  Wage Minimum]]="",0,StaffPayroll[[#This Row],[Annual NF Wage Costs after WSB Minimum]]-StaffPayroll[[#This Row],[Annual NF Wage Costs before WSB Minimum]])</f>
        <v>0</v>
      </c>
      <c r="R142" s="17">
        <f>IFERROR(IF(StaffPayroll[[#This Row],[Annual Cost of Wage Increase included in Rate Adjustment]]=0,0,Q142*'[1]Facility Info Input'!$F$10),0)</f>
        <v>0</v>
      </c>
      <c r="S142" s="18">
        <f>IFERROR(IF(StaffPayroll[[#This Row],[Annual Cost of Wage Increase included in Rate Adjustment]]=0,0,IF('[1]Facility Info Input'!$F$11&lt;=0,0,Q142*'[1]Facility Info Input'!$F$11)),0)</f>
        <v>0</v>
      </c>
      <c r="T142" s="18">
        <f>IFERROR(IF(StaffPayroll[[#This Row],[Annual Cost of Wage Increase included in Rate Adjustment]]=0,0,IF('[1]Facility Info Input'!$F$12&lt;=0,0,Q142*'[1]Facility Info Input'!$F$12)),0)</f>
        <v>0</v>
      </c>
      <c r="U142" s="18">
        <f t="shared" si="4"/>
        <v>0</v>
      </c>
      <c r="V142" s="19">
        <f t="shared" si="5"/>
        <v>0</v>
      </c>
    </row>
    <row r="143" spans="1:22" x14ac:dyDescent="0.25">
      <c r="A143" s="7"/>
      <c r="B143" s="8"/>
      <c r="C143" s="8"/>
      <c r="D143" s="9"/>
      <c r="E143" s="10"/>
      <c r="F143" s="10"/>
      <c r="G143" s="11"/>
      <c r="H143" s="12"/>
      <c r="I143" s="13"/>
      <c r="J143" s="14" t="str">
        <f>StaffPayroll[[#This Row],[Leave Blank]]&amp;" "&amp;StaffPayroll[[#This Row],[Employee, number or code]]</f>
        <v xml:space="preserve"> </v>
      </c>
      <c r="K143" s="14" t="str">
        <f>_xlfn.IFNA(VLOOKUP(StaffPayroll[[#This Row],[Position / Title]],[1]Lists!A:C,3,FALSE),"")</f>
        <v/>
      </c>
      <c r="L143" s="14">
        <f>StaffPayroll[[#This Row],[Payroll Period Ends Date (Minimum two months)]]-StaffPayroll[[#This Row],[Payroll Period Begins Date        (Must start after 6/1/2025)]]+1</f>
        <v>1</v>
      </c>
      <c r="M143" s="15">
        <f>IFERROR(IF(VLOOKUP(K143,'[1]Facility Info Input'!$B$25:$D$34,3,FALSE)="",1,VLOOKUP(K143,'[1]Facility Info Input'!$B$25:$D$34,3,FALSE)),0)</f>
        <v>0</v>
      </c>
      <c r="N143" s="16" t="str">
        <f>IF(StaffPayroll[[#This Row],[Employee, number or code]]="","",IF(StaffPayroll[[#This Row],[Position / Title]]="","",VLOOKUP(StaffPayroll[[#This Row],[Position / Title]],[1]Lists!A:C,2,FALSE)))</f>
        <v/>
      </c>
      <c r="O143" s="16">
        <f>IF(D143="",0,StaffPayroll[[#This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3" s="17">
        <f>IF(StaffPayroll[[#This Row],[Hourly WSB  Wage Minimum]]="",0,StaffPayroll[[#This Row],[Annual NF Wage Costs after WSB Minimum]]-StaffPayroll[[#This Row],[Annual NF Wage Costs before WSB Minimum]])</f>
        <v>0</v>
      </c>
      <c r="R143" s="17">
        <f>IFERROR(IF(StaffPayroll[[#This Row],[Annual Cost of Wage Increase included in Rate Adjustment]]=0,0,Q143*'[1]Facility Info Input'!$F$10),0)</f>
        <v>0</v>
      </c>
      <c r="S143" s="18">
        <f>IFERROR(IF(StaffPayroll[[#This Row],[Annual Cost of Wage Increase included in Rate Adjustment]]=0,0,IF('[1]Facility Info Input'!$F$11&lt;=0,0,Q143*'[1]Facility Info Input'!$F$11)),0)</f>
        <v>0</v>
      </c>
      <c r="T143" s="18">
        <f>IFERROR(IF(StaffPayroll[[#This Row],[Annual Cost of Wage Increase included in Rate Adjustment]]=0,0,IF('[1]Facility Info Input'!$F$12&lt;=0,0,Q143*'[1]Facility Info Input'!$F$12)),0)</f>
        <v>0</v>
      </c>
      <c r="U143" s="18">
        <f t="shared" si="4"/>
        <v>0</v>
      </c>
      <c r="V143" s="19">
        <f t="shared" si="5"/>
        <v>0</v>
      </c>
    </row>
    <row r="144" spans="1:22" x14ac:dyDescent="0.25">
      <c r="A144" s="7"/>
      <c r="B144" s="8"/>
      <c r="C144" s="8"/>
      <c r="D144" s="9"/>
      <c r="E144" s="10"/>
      <c r="F144" s="10"/>
      <c r="G144" s="11"/>
      <c r="H144" s="12"/>
      <c r="I144" s="13"/>
      <c r="J144" s="14" t="str">
        <f>StaffPayroll[[#This Row],[Leave Blank]]&amp;" "&amp;StaffPayroll[[#This Row],[Employee, number or code]]</f>
        <v xml:space="preserve"> </v>
      </c>
      <c r="K144" s="14" t="str">
        <f>_xlfn.IFNA(VLOOKUP(StaffPayroll[[#This Row],[Position / Title]],[1]Lists!A:C,3,FALSE),"")</f>
        <v/>
      </c>
      <c r="L144" s="14">
        <f>StaffPayroll[[#This Row],[Payroll Period Ends Date (Minimum two months)]]-StaffPayroll[[#This Row],[Payroll Period Begins Date        (Must start after 6/1/2025)]]+1</f>
        <v>1</v>
      </c>
      <c r="M144" s="15">
        <f>IFERROR(IF(VLOOKUP(K144,'[1]Facility Info Input'!$B$25:$D$34,3,FALSE)="",1,VLOOKUP(K144,'[1]Facility Info Input'!$B$25:$D$34,3,FALSE)),0)</f>
        <v>0</v>
      </c>
      <c r="N144" s="16" t="str">
        <f>IF(StaffPayroll[[#This Row],[Employee, number or code]]="","",IF(StaffPayroll[[#This Row],[Position / Title]]="","",VLOOKUP(StaffPayroll[[#This Row],[Position / Title]],[1]Lists!A:C,2,FALSE)))</f>
        <v/>
      </c>
      <c r="O144" s="16">
        <f>IF(D144="",0,StaffPayroll[[#This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4" s="17">
        <f>IF(StaffPayroll[[#This Row],[Hourly WSB  Wage Minimum]]="",0,StaffPayroll[[#This Row],[Annual NF Wage Costs after WSB Minimum]]-StaffPayroll[[#This Row],[Annual NF Wage Costs before WSB Minimum]])</f>
        <v>0</v>
      </c>
      <c r="R144" s="17">
        <f>IFERROR(IF(StaffPayroll[[#This Row],[Annual Cost of Wage Increase included in Rate Adjustment]]=0,0,Q144*'[1]Facility Info Input'!$F$10),0)</f>
        <v>0</v>
      </c>
      <c r="S144" s="18">
        <f>IFERROR(IF(StaffPayroll[[#This Row],[Annual Cost of Wage Increase included in Rate Adjustment]]=0,0,IF('[1]Facility Info Input'!$F$11&lt;=0,0,Q144*'[1]Facility Info Input'!$F$11)),0)</f>
        <v>0</v>
      </c>
      <c r="T144" s="18">
        <f>IFERROR(IF(StaffPayroll[[#This Row],[Annual Cost of Wage Increase included in Rate Adjustment]]=0,0,IF('[1]Facility Info Input'!$F$12&lt;=0,0,Q144*'[1]Facility Info Input'!$F$12)),0)</f>
        <v>0</v>
      </c>
      <c r="U144" s="18">
        <f t="shared" si="4"/>
        <v>0</v>
      </c>
      <c r="V144" s="19">
        <f t="shared" si="5"/>
        <v>0</v>
      </c>
    </row>
    <row r="145" spans="1:22" x14ac:dyDescent="0.25">
      <c r="A145" s="7"/>
      <c r="B145" s="8"/>
      <c r="C145" s="8"/>
      <c r="D145" s="9"/>
      <c r="E145" s="10"/>
      <c r="F145" s="10"/>
      <c r="G145" s="11"/>
      <c r="H145" s="12"/>
      <c r="I145" s="13"/>
      <c r="J145" s="14" t="str">
        <f>StaffPayroll[[#This Row],[Leave Blank]]&amp;" "&amp;StaffPayroll[[#This Row],[Employee, number or code]]</f>
        <v xml:space="preserve"> </v>
      </c>
      <c r="K145" s="14" t="str">
        <f>_xlfn.IFNA(VLOOKUP(StaffPayroll[[#This Row],[Position / Title]],[1]Lists!A:C,3,FALSE),"")</f>
        <v/>
      </c>
      <c r="L145" s="14">
        <f>StaffPayroll[[#This Row],[Payroll Period Ends Date (Minimum two months)]]-StaffPayroll[[#This Row],[Payroll Period Begins Date        (Must start after 6/1/2025)]]+1</f>
        <v>1</v>
      </c>
      <c r="M145" s="15">
        <f>IFERROR(IF(VLOOKUP(K145,'[1]Facility Info Input'!$B$25:$D$34,3,FALSE)="",1,VLOOKUP(K145,'[1]Facility Info Input'!$B$25:$D$34,3,FALSE)),0)</f>
        <v>0</v>
      </c>
      <c r="N145" s="16" t="str">
        <f>IF(StaffPayroll[[#This Row],[Employee, number or code]]="","",IF(StaffPayroll[[#This Row],[Position / Title]]="","",VLOOKUP(StaffPayroll[[#This Row],[Position / Title]],[1]Lists!A:C,2,FALSE)))</f>
        <v/>
      </c>
      <c r="O145" s="16">
        <f>IF(D145="",0,StaffPayroll[[#This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5" s="17">
        <f>IF(StaffPayroll[[#This Row],[Hourly WSB  Wage Minimum]]="",0,StaffPayroll[[#This Row],[Annual NF Wage Costs after WSB Minimum]]-StaffPayroll[[#This Row],[Annual NF Wage Costs before WSB Minimum]])</f>
        <v>0</v>
      </c>
      <c r="R145" s="17">
        <f>IFERROR(IF(StaffPayroll[[#This Row],[Annual Cost of Wage Increase included in Rate Adjustment]]=0,0,Q145*'[1]Facility Info Input'!$F$10),0)</f>
        <v>0</v>
      </c>
      <c r="S145" s="18">
        <f>IFERROR(IF(StaffPayroll[[#This Row],[Annual Cost of Wage Increase included in Rate Adjustment]]=0,0,IF('[1]Facility Info Input'!$F$11&lt;=0,0,Q145*'[1]Facility Info Input'!$F$11)),0)</f>
        <v>0</v>
      </c>
      <c r="T145" s="18">
        <f>IFERROR(IF(StaffPayroll[[#This Row],[Annual Cost of Wage Increase included in Rate Adjustment]]=0,0,IF('[1]Facility Info Input'!$F$12&lt;=0,0,Q145*'[1]Facility Info Input'!$F$12)),0)</f>
        <v>0</v>
      </c>
      <c r="U145" s="18">
        <f t="shared" si="4"/>
        <v>0</v>
      </c>
      <c r="V145" s="19">
        <f t="shared" si="5"/>
        <v>0</v>
      </c>
    </row>
    <row r="146" spans="1:22" x14ac:dyDescent="0.25">
      <c r="A146" s="7"/>
      <c r="B146" s="8"/>
      <c r="C146" s="8"/>
      <c r="D146" s="9"/>
      <c r="E146" s="10"/>
      <c r="F146" s="10"/>
      <c r="G146" s="11"/>
      <c r="H146" s="12"/>
      <c r="I146" s="13"/>
      <c r="J146" s="14" t="str">
        <f>StaffPayroll[[#This Row],[Leave Blank]]&amp;" "&amp;StaffPayroll[[#This Row],[Employee, number or code]]</f>
        <v xml:space="preserve"> </v>
      </c>
      <c r="K146" s="14" t="str">
        <f>_xlfn.IFNA(VLOOKUP(StaffPayroll[[#This Row],[Position / Title]],[1]Lists!A:C,3,FALSE),"")</f>
        <v/>
      </c>
      <c r="L146" s="14">
        <f>StaffPayroll[[#This Row],[Payroll Period Ends Date (Minimum two months)]]-StaffPayroll[[#This Row],[Payroll Period Begins Date        (Must start after 6/1/2025)]]+1</f>
        <v>1</v>
      </c>
      <c r="M146" s="15">
        <f>IFERROR(IF(VLOOKUP(K146,'[1]Facility Info Input'!$B$25:$D$34,3,FALSE)="",1,VLOOKUP(K146,'[1]Facility Info Input'!$B$25:$D$34,3,FALSE)),0)</f>
        <v>0</v>
      </c>
      <c r="N146" s="16" t="str">
        <f>IF(StaffPayroll[[#This Row],[Employee, number or code]]="","",IF(StaffPayroll[[#This Row],[Position / Title]]="","",VLOOKUP(StaffPayroll[[#This Row],[Position / Title]],[1]Lists!A:C,2,FALSE)))</f>
        <v/>
      </c>
      <c r="O146" s="16">
        <f>IF(D146="",0,StaffPayroll[[#This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6" s="17">
        <f>IF(StaffPayroll[[#This Row],[Hourly WSB  Wage Minimum]]="",0,StaffPayroll[[#This Row],[Annual NF Wage Costs after WSB Minimum]]-StaffPayroll[[#This Row],[Annual NF Wage Costs before WSB Minimum]])</f>
        <v>0</v>
      </c>
      <c r="R146" s="17">
        <f>IFERROR(IF(StaffPayroll[[#This Row],[Annual Cost of Wage Increase included in Rate Adjustment]]=0,0,Q146*'[1]Facility Info Input'!$F$10),0)</f>
        <v>0</v>
      </c>
      <c r="S146" s="18">
        <f>IFERROR(IF(StaffPayroll[[#This Row],[Annual Cost of Wage Increase included in Rate Adjustment]]=0,0,IF('[1]Facility Info Input'!$F$11&lt;=0,0,Q146*'[1]Facility Info Input'!$F$11)),0)</f>
        <v>0</v>
      </c>
      <c r="T146" s="18">
        <f>IFERROR(IF(StaffPayroll[[#This Row],[Annual Cost of Wage Increase included in Rate Adjustment]]=0,0,IF('[1]Facility Info Input'!$F$12&lt;=0,0,Q146*'[1]Facility Info Input'!$F$12)),0)</f>
        <v>0</v>
      </c>
      <c r="U146" s="18">
        <f t="shared" si="4"/>
        <v>0</v>
      </c>
      <c r="V146" s="19">
        <f t="shared" si="5"/>
        <v>0</v>
      </c>
    </row>
    <row r="147" spans="1:22" x14ac:dyDescent="0.25">
      <c r="A147" s="7"/>
      <c r="B147" s="8"/>
      <c r="C147" s="8"/>
      <c r="D147" s="9"/>
      <c r="E147" s="10"/>
      <c r="F147" s="10"/>
      <c r="G147" s="11"/>
      <c r="H147" s="12"/>
      <c r="I147" s="13"/>
      <c r="J147" s="14" t="str">
        <f>StaffPayroll[[#This Row],[Leave Blank]]&amp;" "&amp;StaffPayroll[[#This Row],[Employee, number or code]]</f>
        <v xml:space="preserve"> </v>
      </c>
      <c r="K147" s="14" t="str">
        <f>_xlfn.IFNA(VLOOKUP(StaffPayroll[[#This Row],[Position / Title]],[1]Lists!A:C,3,FALSE),"")</f>
        <v/>
      </c>
      <c r="L147" s="14">
        <f>StaffPayroll[[#This Row],[Payroll Period Ends Date (Minimum two months)]]-StaffPayroll[[#This Row],[Payroll Period Begins Date        (Must start after 6/1/2025)]]+1</f>
        <v>1</v>
      </c>
      <c r="M147" s="15">
        <f>IFERROR(IF(VLOOKUP(K147,'[1]Facility Info Input'!$B$25:$D$34,3,FALSE)="",1,VLOOKUP(K147,'[1]Facility Info Input'!$B$25:$D$34,3,FALSE)),0)</f>
        <v>0</v>
      </c>
      <c r="N147" s="16" t="str">
        <f>IF(StaffPayroll[[#This Row],[Employee, number or code]]="","",IF(StaffPayroll[[#This Row],[Position / Title]]="","",VLOOKUP(StaffPayroll[[#This Row],[Position / Title]],[1]Lists!A:C,2,FALSE)))</f>
        <v/>
      </c>
      <c r="O147" s="16">
        <f>IF(D147="",0,StaffPayroll[[#This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7" s="17">
        <f>IF(StaffPayroll[[#This Row],[Hourly WSB  Wage Minimum]]="",0,StaffPayroll[[#This Row],[Annual NF Wage Costs after WSB Minimum]]-StaffPayroll[[#This Row],[Annual NF Wage Costs before WSB Minimum]])</f>
        <v>0</v>
      </c>
      <c r="R147" s="17">
        <f>IFERROR(IF(StaffPayroll[[#This Row],[Annual Cost of Wage Increase included in Rate Adjustment]]=0,0,Q147*'[1]Facility Info Input'!$F$10),0)</f>
        <v>0</v>
      </c>
      <c r="S147" s="18">
        <f>IFERROR(IF(StaffPayroll[[#This Row],[Annual Cost of Wage Increase included in Rate Adjustment]]=0,0,IF('[1]Facility Info Input'!$F$11&lt;=0,0,Q147*'[1]Facility Info Input'!$F$11)),0)</f>
        <v>0</v>
      </c>
      <c r="T147" s="18">
        <f>IFERROR(IF(StaffPayroll[[#This Row],[Annual Cost of Wage Increase included in Rate Adjustment]]=0,0,IF('[1]Facility Info Input'!$F$12&lt;=0,0,Q147*'[1]Facility Info Input'!$F$12)),0)</f>
        <v>0</v>
      </c>
      <c r="U147" s="18">
        <f t="shared" si="4"/>
        <v>0</v>
      </c>
      <c r="V147" s="19">
        <f t="shared" si="5"/>
        <v>0</v>
      </c>
    </row>
    <row r="148" spans="1:22" x14ac:dyDescent="0.25">
      <c r="A148" s="7"/>
      <c r="B148" s="8"/>
      <c r="C148" s="8"/>
      <c r="D148" s="9"/>
      <c r="E148" s="10"/>
      <c r="F148" s="10"/>
      <c r="G148" s="11"/>
      <c r="H148" s="12"/>
      <c r="I148" s="13"/>
      <c r="J148" s="14" t="str">
        <f>StaffPayroll[[#This Row],[Leave Blank]]&amp;" "&amp;StaffPayroll[[#This Row],[Employee, number or code]]</f>
        <v xml:space="preserve"> </v>
      </c>
      <c r="K148" s="14" t="str">
        <f>_xlfn.IFNA(VLOOKUP(StaffPayroll[[#This Row],[Position / Title]],[1]Lists!A:C,3,FALSE),"")</f>
        <v/>
      </c>
      <c r="L148" s="14">
        <f>StaffPayroll[[#This Row],[Payroll Period Ends Date (Minimum two months)]]-StaffPayroll[[#This Row],[Payroll Period Begins Date        (Must start after 6/1/2025)]]+1</f>
        <v>1</v>
      </c>
      <c r="M148" s="15">
        <f>IFERROR(IF(VLOOKUP(K148,'[1]Facility Info Input'!$B$25:$D$34,3,FALSE)="",1,VLOOKUP(K148,'[1]Facility Info Input'!$B$25:$D$34,3,FALSE)),0)</f>
        <v>0</v>
      </c>
      <c r="N148" s="16" t="str">
        <f>IF(StaffPayroll[[#This Row],[Employee, number or code]]="","",IF(StaffPayroll[[#This Row],[Position / Title]]="","",VLOOKUP(StaffPayroll[[#This Row],[Position / Title]],[1]Lists!A:C,2,FALSE)))</f>
        <v/>
      </c>
      <c r="O148" s="16">
        <f>IF(D148="",0,StaffPayroll[[#This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8" s="17">
        <f>IF(StaffPayroll[[#This Row],[Hourly WSB  Wage Minimum]]="",0,StaffPayroll[[#This Row],[Annual NF Wage Costs after WSB Minimum]]-StaffPayroll[[#This Row],[Annual NF Wage Costs before WSB Minimum]])</f>
        <v>0</v>
      </c>
      <c r="R148" s="17">
        <f>IFERROR(IF(StaffPayroll[[#This Row],[Annual Cost of Wage Increase included in Rate Adjustment]]=0,0,Q148*'[1]Facility Info Input'!$F$10),0)</f>
        <v>0</v>
      </c>
      <c r="S148" s="18">
        <f>IFERROR(IF(StaffPayroll[[#This Row],[Annual Cost of Wage Increase included in Rate Adjustment]]=0,0,IF('[1]Facility Info Input'!$F$11&lt;=0,0,Q148*'[1]Facility Info Input'!$F$11)),0)</f>
        <v>0</v>
      </c>
      <c r="T148" s="18">
        <f>IFERROR(IF(StaffPayroll[[#This Row],[Annual Cost of Wage Increase included in Rate Adjustment]]=0,0,IF('[1]Facility Info Input'!$F$12&lt;=0,0,Q148*'[1]Facility Info Input'!$F$12)),0)</f>
        <v>0</v>
      </c>
      <c r="U148" s="18">
        <f t="shared" si="4"/>
        <v>0</v>
      </c>
      <c r="V148" s="19">
        <f t="shared" si="5"/>
        <v>0</v>
      </c>
    </row>
    <row r="149" spans="1:22" x14ac:dyDescent="0.25">
      <c r="A149" s="7"/>
      <c r="B149" s="8"/>
      <c r="C149" s="8"/>
      <c r="D149" s="9"/>
      <c r="E149" s="10"/>
      <c r="F149" s="10"/>
      <c r="G149" s="11"/>
      <c r="H149" s="12"/>
      <c r="I149" s="13"/>
      <c r="J149" s="14" t="str">
        <f>StaffPayroll[[#This Row],[Leave Blank]]&amp;" "&amp;StaffPayroll[[#This Row],[Employee, number or code]]</f>
        <v xml:space="preserve"> </v>
      </c>
      <c r="K149" s="14" t="str">
        <f>_xlfn.IFNA(VLOOKUP(StaffPayroll[[#This Row],[Position / Title]],[1]Lists!A:C,3,FALSE),"")</f>
        <v/>
      </c>
      <c r="L149" s="14">
        <f>StaffPayroll[[#This Row],[Payroll Period Ends Date (Minimum two months)]]-StaffPayroll[[#This Row],[Payroll Period Begins Date        (Must start after 6/1/2025)]]+1</f>
        <v>1</v>
      </c>
      <c r="M149" s="15">
        <f>IFERROR(IF(VLOOKUP(K149,'[1]Facility Info Input'!$B$25:$D$34,3,FALSE)="",1,VLOOKUP(K149,'[1]Facility Info Input'!$B$25:$D$34,3,FALSE)),0)</f>
        <v>0</v>
      </c>
      <c r="N149" s="16" t="str">
        <f>IF(StaffPayroll[[#This Row],[Employee, number or code]]="","",IF(StaffPayroll[[#This Row],[Position / Title]]="","",VLOOKUP(StaffPayroll[[#This Row],[Position / Title]],[1]Lists!A:C,2,FALSE)))</f>
        <v/>
      </c>
      <c r="O149" s="16">
        <f>IF(D149="",0,StaffPayroll[[#This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9" s="17">
        <f>IF(StaffPayroll[[#This Row],[Hourly WSB  Wage Minimum]]="",0,StaffPayroll[[#This Row],[Annual NF Wage Costs after WSB Minimum]]-StaffPayroll[[#This Row],[Annual NF Wage Costs before WSB Minimum]])</f>
        <v>0</v>
      </c>
      <c r="R149" s="17">
        <f>IFERROR(IF(StaffPayroll[[#This Row],[Annual Cost of Wage Increase included in Rate Adjustment]]=0,0,Q149*'[1]Facility Info Input'!$F$10),0)</f>
        <v>0</v>
      </c>
      <c r="S149" s="18">
        <f>IFERROR(IF(StaffPayroll[[#This Row],[Annual Cost of Wage Increase included in Rate Adjustment]]=0,0,IF('[1]Facility Info Input'!$F$11&lt;=0,0,Q149*'[1]Facility Info Input'!$F$11)),0)</f>
        <v>0</v>
      </c>
      <c r="T149" s="18">
        <f>IFERROR(IF(StaffPayroll[[#This Row],[Annual Cost of Wage Increase included in Rate Adjustment]]=0,0,IF('[1]Facility Info Input'!$F$12&lt;=0,0,Q149*'[1]Facility Info Input'!$F$12)),0)</f>
        <v>0</v>
      </c>
      <c r="U149" s="18">
        <f t="shared" si="4"/>
        <v>0</v>
      </c>
      <c r="V149" s="19">
        <f t="shared" si="5"/>
        <v>0</v>
      </c>
    </row>
    <row r="150" spans="1:22" x14ac:dyDescent="0.25">
      <c r="A150" s="7"/>
      <c r="B150" s="8"/>
      <c r="C150" s="8"/>
      <c r="D150" s="9"/>
      <c r="E150" s="10"/>
      <c r="F150" s="10"/>
      <c r="G150" s="11"/>
      <c r="H150" s="12"/>
      <c r="I150" s="13"/>
      <c r="J150" s="14" t="str">
        <f>StaffPayroll[[#This Row],[Leave Blank]]&amp;" "&amp;StaffPayroll[[#This Row],[Employee, number or code]]</f>
        <v xml:space="preserve"> </v>
      </c>
      <c r="K150" s="14" t="str">
        <f>_xlfn.IFNA(VLOOKUP(StaffPayroll[[#This Row],[Position / Title]],[1]Lists!A:C,3,FALSE),"")</f>
        <v/>
      </c>
      <c r="L150" s="14">
        <f>StaffPayroll[[#This Row],[Payroll Period Ends Date (Minimum two months)]]-StaffPayroll[[#This Row],[Payroll Period Begins Date        (Must start after 6/1/2025)]]+1</f>
        <v>1</v>
      </c>
      <c r="M150" s="15">
        <f>IFERROR(IF(VLOOKUP(K150,'[1]Facility Info Input'!$B$25:$D$34,3,FALSE)="",1,VLOOKUP(K150,'[1]Facility Info Input'!$B$25:$D$34,3,FALSE)),0)</f>
        <v>0</v>
      </c>
      <c r="N150" s="16" t="str">
        <f>IF(StaffPayroll[[#This Row],[Employee, number or code]]="","",IF(StaffPayroll[[#This Row],[Position / Title]]="","",VLOOKUP(StaffPayroll[[#This Row],[Position / Title]],[1]Lists!A:C,2,FALSE)))</f>
        <v/>
      </c>
      <c r="O150" s="16">
        <f>IF(D150="",0,StaffPayroll[[#This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0" s="17">
        <f>IF(StaffPayroll[[#This Row],[Hourly WSB  Wage Minimum]]="",0,StaffPayroll[[#This Row],[Annual NF Wage Costs after WSB Minimum]]-StaffPayroll[[#This Row],[Annual NF Wage Costs before WSB Minimum]])</f>
        <v>0</v>
      </c>
      <c r="R150" s="17">
        <f>IFERROR(IF(StaffPayroll[[#This Row],[Annual Cost of Wage Increase included in Rate Adjustment]]=0,0,Q150*'[1]Facility Info Input'!$F$10),0)</f>
        <v>0</v>
      </c>
      <c r="S150" s="18">
        <f>IFERROR(IF(StaffPayroll[[#This Row],[Annual Cost of Wage Increase included in Rate Adjustment]]=0,0,IF('[1]Facility Info Input'!$F$11&lt;=0,0,Q150*'[1]Facility Info Input'!$F$11)),0)</f>
        <v>0</v>
      </c>
      <c r="T150" s="18">
        <f>IFERROR(IF(StaffPayroll[[#This Row],[Annual Cost of Wage Increase included in Rate Adjustment]]=0,0,IF('[1]Facility Info Input'!$F$12&lt;=0,0,Q150*'[1]Facility Info Input'!$F$12)),0)</f>
        <v>0</v>
      </c>
      <c r="U150" s="18">
        <f t="shared" si="4"/>
        <v>0</v>
      </c>
      <c r="V150" s="19">
        <f t="shared" si="5"/>
        <v>0</v>
      </c>
    </row>
    <row r="151" spans="1:22" x14ac:dyDescent="0.25">
      <c r="A151" s="7"/>
      <c r="B151" s="8"/>
      <c r="C151" s="8"/>
      <c r="D151" s="9"/>
      <c r="E151" s="10"/>
      <c r="F151" s="10"/>
      <c r="G151" s="11"/>
      <c r="H151" s="12"/>
      <c r="I151" s="13"/>
      <c r="J151" s="14" t="str">
        <f>StaffPayroll[[#This Row],[Leave Blank]]&amp;" "&amp;StaffPayroll[[#This Row],[Employee, number or code]]</f>
        <v xml:space="preserve"> </v>
      </c>
      <c r="K151" s="14" t="str">
        <f>_xlfn.IFNA(VLOOKUP(StaffPayroll[[#This Row],[Position / Title]],[1]Lists!A:C,3,FALSE),"")</f>
        <v/>
      </c>
      <c r="L151" s="14">
        <f>StaffPayroll[[#This Row],[Payroll Period Ends Date (Minimum two months)]]-StaffPayroll[[#This Row],[Payroll Period Begins Date        (Must start after 6/1/2025)]]+1</f>
        <v>1</v>
      </c>
      <c r="M151" s="15">
        <f>IFERROR(IF(VLOOKUP(K151,'[1]Facility Info Input'!$B$25:$D$34,3,FALSE)="",1,VLOOKUP(K151,'[1]Facility Info Input'!$B$25:$D$34,3,FALSE)),0)</f>
        <v>0</v>
      </c>
      <c r="N151" s="16" t="str">
        <f>IF(StaffPayroll[[#This Row],[Employee, number or code]]="","",IF(StaffPayroll[[#This Row],[Position / Title]]="","",VLOOKUP(StaffPayroll[[#This Row],[Position / Title]],[1]Lists!A:C,2,FALSE)))</f>
        <v/>
      </c>
      <c r="O151" s="16">
        <f>IF(D151="",0,StaffPayroll[[#This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1" s="17">
        <f>IF(StaffPayroll[[#This Row],[Hourly WSB  Wage Minimum]]="",0,StaffPayroll[[#This Row],[Annual NF Wage Costs after WSB Minimum]]-StaffPayroll[[#This Row],[Annual NF Wage Costs before WSB Minimum]])</f>
        <v>0</v>
      </c>
      <c r="R151" s="17">
        <f>IFERROR(IF(StaffPayroll[[#This Row],[Annual Cost of Wage Increase included in Rate Adjustment]]=0,0,Q151*'[1]Facility Info Input'!$F$10),0)</f>
        <v>0</v>
      </c>
      <c r="S151" s="18">
        <f>IFERROR(IF(StaffPayroll[[#This Row],[Annual Cost of Wage Increase included in Rate Adjustment]]=0,0,IF('[1]Facility Info Input'!$F$11&lt;=0,0,Q151*'[1]Facility Info Input'!$F$11)),0)</f>
        <v>0</v>
      </c>
      <c r="T151" s="18">
        <f>IFERROR(IF(StaffPayroll[[#This Row],[Annual Cost of Wage Increase included in Rate Adjustment]]=0,0,IF('[1]Facility Info Input'!$F$12&lt;=0,0,Q151*'[1]Facility Info Input'!$F$12)),0)</f>
        <v>0</v>
      </c>
      <c r="U151" s="18">
        <f t="shared" si="4"/>
        <v>0</v>
      </c>
      <c r="V151" s="19">
        <f t="shared" si="5"/>
        <v>0</v>
      </c>
    </row>
    <row r="152" spans="1:22" x14ac:dyDescent="0.25">
      <c r="A152" s="7"/>
      <c r="B152" s="8"/>
      <c r="C152" s="8"/>
      <c r="D152" s="9"/>
      <c r="E152" s="10"/>
      <c r="F152" s="10"/>
      <c r="G152" s="11"/>
      <c r="H152" s="12"/>
      <c r="I152" s="13"/>
      <c r="J152" s="14" t="str">
        <f>StaffPayroll[[#This Row],[Leave Blank]]&amp;" "&amp;StaffPayroll[[#This Row],[Employee, number or code]]</f>
        <v xml:space="preserve"> </v>
      </c>
      <c r="K152" s="14" t="str">
        <f>_xlfn.IFNA(VLOOKUP(StaffPayroll[[#This Row],[Position / Title]],[1]Lists!A:C,3,FALSE),"")</f>
        <v/>
      </c>
      <c r="L152" s="14">
        <f>StaffPayroll[[#This Row],[Payroll Period Ends Date (Minimum two months)]]-StaffPayroll[[#This Row],[Payroll Period Begins Date        (Must start after 6/1/2025)]]+1</f>
        <v>1</v>
      </c>
      <c r="M152" s="15">
        <f>IFERROR(IF(VLOOKUP(K152,'[1]Facility Info Input'!$B$25:$D$34,3,FALSE)="",1,VLOOKUP(K152,'[1]Facility Info Input'!$B$25:$D$34,3,FALSE)),0)</f>
        <v>0</v>
      </c>
      <c r="N152" s="16" t="str">
        <f>IF(StaffPayroll[[#This Row],[Employee, number or code]]="","",IF(StaffPayroll[[#This Row],[Position / Title]]="","",VLOOKUP(StaffPayroll[[#This Row],[Position / Title]],[1]Lists!A:C,2,FALSE)))</f>
        <v/>
      </c>
      <c r="O152" s="16">
        <f>IF(D152="",0,StaffPayroll[[#This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2" s="17">
        <f>IF(StaffPayroll[[#This Row],[Hourly WSB  Wage Minimum]]="",0,StaffPayroll[[#This Row],[Annual NF Wage Costs after WSB Minimum]]-StaffPayroll[[#This Row],[Annual NF Wage Costs before WSB Minimum]])</f>
        <v>0</v>
      </c>
      <c r="R152" s="17">
        <f>IFERROR(IF(StaffPayroll[[#This Row],[Annual Cost of Wage Increase included in Rate Adjustment]]=0,0,Q152*'[1]Facility Info Input'!$F$10),0)</f>
        <v>0</v>
      </c>
      <c r="S152" s="18">
        <f>IFERROR(IF(StaffPayroll[[#This Row],[Annual Cost of Wage Increase included in Rate Adjustment]]=0,0,IF('[1]Facility Info Input'!$F$11&lt;=0,0,Q152*'[1]Facility Info Input'!$F$11)),0)</f>
        <v>0</v>
      </c>
      <c r="T152" s="18">
        <f>IFERROR(IF(StaffPayroll[[#This Row],[Annual Cost of Wage Increase included in Rate Adjustment]]=0,0,IF('[1]Facility Info Input'!$F$12&lt;=0,0,Q152*'[1]Facility Info Input'!$F$12)),0)</f>
        <v>0</v>
      </c>
      <c r="U152" s="18">
        <f t="shared" si="4"/>
        <v>0</v>
      </c>
      <c r="V152" s="19">
        <f t="shared" si="5"/>
        <v>0</v>
      </c>
    </row>
    <row r="153" spans="1:22" x14ac:dyDescent="0.25">
      <c r="A153" s="7"/>
      <c r="B153" s="8"/>
      <c r="C153" s="8"/>
      <c r="D153" s="9"/>
      <c r="E153" s="10"/>
      <c r="F153" s="10"/>
      <c r="G153" s="11"/>
      <c r="H153" s="12"/>
      <c r="I153" s="13"/>
      <c r="J153" s="14" t="str">
        <f>StaffPayroll[[#This Row],[Leave Blank]]&amp;" "&amp;StaffPayroll[[#This Row],[Employee, number or code]]</f>
        <v xml:space="preserve"> </v>
      </c>
      <c r="K153" s="14" t="str">
        <f>_xlfn.IFNA(VLOOKUP(StaffPayroll[[#This Row],[Position / Title]],[1]Lists!A:C,3,FALSE),"")</f>
        <v/>
      </c>
      <c r="L153" s="14">
        <f>StaffPayroll[[#This Row],[Payroll Period Ends Date (Minimum two months)]]-StaffPayroll[[#This Row],[Payroll Period Begins Date        (Must start after 6/1/2025)]]+1</f>
        <v>1</v>
      </c>
      <c r="M153" s="15">
        <f>IFERROR(IF(VLOOKUP(K153,'[1]Facility Info Input'!$B$25:$D$34,3,FALSE)="",1,VLOOKUP(K153,'[1]Facility Info Input'!$B$25:$D$34,3,FALSE)),0)</f>
        <v>0</v>
      </c>
      <c r="N153" s="16" t="str">
        <f>IF(StaffPayroll[[#This Row],[Employee, number or code]]="","",IF(StaffPayroll[[#This Row],[Position / Title]]="","",VLOOKUP(StaffPayroll[[#This Row],[Position / Title]],[1]Lists!A:C,2,FALSE)))</f>
        <v/>
      </c>
      <c r="O153" s="16">
        <f>IF(D153="",0,StaffPayroll[[#This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3" s="17">
        <f>IF(StaffPayroll[[#This Row],[Hourly WSB  Wage Minimum]]="",0,StaffPayroll[[#This Row],[Annual NF Wage Costs after WSB Minimum]]-StaffPayroll[[#This Row],[Annual NF Wage Costs before WSB Minimum]])</f>
        <v>0</v>
      </c>
      <c r="R153" s="17">
        <f>IFERROR(IF(StaffPayroll[[#This Row],[Annual Cost of Wage Increase included in Rate Adjustment]]=0,0,Q153*'[1]Facility Info Input'!$F$10),0)</f>
        <v>0</v>
      </c>
      <c r="S153" s="18">
        <f>IFERROR(IF(StaffPayroll[[#This Row],[Annual Cost of Wage Increase included in Rate Adjustment]]=0,0,IF('[1]Facility Info Input'!$F$11&lt;=0,0,Q153*'[1]Facility Info Input'!$F$11)),0)</f>
        <v>0</v>
      </c>
      <c r="T153" s="18">
        <f>IFERROR(IF(StaffPayroll[[#This Row],[Annual Cost of Wage Increase included in Rate Adjustment]]=0,0,IF('[1]Facility Info Input'!$F$12&lt;=0,0,Q153*'[1]Facility Info Input'!$F$12)),0)</f>
        <v>0</v>
      </c>
      <c r="U153" s="18">
        <f t="shared" si="4"/>
        <v>0</v>
      </c>
      <c r="V153" s="19">
        <f t="shared" si="5"/>
        <v>0</v>
      </c>
    </row>
    <row r="154" spans="1:22" x14ac:dyDescent="0.25">
      <c r="A154" s="7"/>
      <c r="B154" s="8"/>
      <c r="C154" s="8"/>
      <c r="D154" s="9"/>
      <c r="E154" s="10"/>
      <c r="F154" s="10"/>
      <c r="G154" s="11"/>
      <c r="H154" s="12"/>
      <c r="I154" s="13"/>
      <c r="J154" s="14" t="str">
        <f>StaffPayroll[[#This Row],[Leave Blank]]&amp;" "&amp;StaffPayroll[[#This Row],[Employee, number or code]]</f>
        <v xml:space="preserve"> </v>
      </c>
      <c r="K154" s="14" t="str">
        <f>_xlfn.IFNA(VLOOKUP(StaffPayroll[[#This Row],[Position / Title]],[1]Lists!A:C,3,FALSE),"")</f>
        <v/>
      </c>
      <c r="L154" s="14">
        <f>StaffPayroll[[#This Row],[Payroll Period Ends Date (Minimum two months)]]-StaffPayroll[[#This Row],[Payroll Period Begins Date        (Must start after 6/1/2025)]]+1</f>
        <v>1</v>
      </c>
      <c r="M154" s="15">
        <f>IFERROR(IF(VLOOKUP(K154,'[1]Facility Info Input'!$B$25:$D$34,3,FALSE)="",1,VLOOKUP(K154,'[1]Facility Info Input'!$B$25:$D$34,3,FALSE)),0)</f>
        <v>0</v>
      </c>
      <c r="N154" s="16" t="str">
        <f>IF(StaffPayroll[[#This Row],[Employee, number or code]]="","",IF(StaffPayroll[[#This Row],[Position / Title]]="","",VLOOKUP(StaffPayroll[[#This Row],[Position / Title]],[1]Lists!A:C,2,FALSE)))</f>
        <v/>
      </c>
      <c r="O154" s="16">
        <f>IF(D154="",0,StaffPayroll[[#This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4" s="17">
        <f>IF(StaffPayroll[[#This Row],[Hourly WSB  Wage Minimum]]="",0,StaffPayroll[[#This Row],[Annual NF Wage Costs after WSB Minimum]]-StaffPayroll[[#This Row],[Annual NF Wage Costs before WSB Minimum]])</f>
        <v>0</v>
      </c>
      <c r="R154" s="17">
        <f>IFERROR(IF(StaffPayroll[[#This Row],[Annual Cost of Wage Increase included in Rate Adjustment]]=0,0,Q154*'[1]Facility Info Input'!$F$10),0)</f>
        <v>0</v>
      </c>
      <c r="S154" s="18">
        <f>IFERROR(IF(StaffPayroll[[#This Row],[Annual Cost of Wage Increase included in Rate Adjustment]]=0,0,IF('[1]Facility Info Input'!$F$11&lt;=0,0,Q154*'[1]Facility Info Input'!$F$11)),0)</f>
        <v>0</v>
      </c>
      <c r="T154" s="18">
        <f>IFERROR(IF(StaffPayroll[[#This Row],[Annual Cost of Wage Increase included in Rate Adjustment]]=0,0,IF('[1]Facility Info Input'!$F$12&lt;=0,0,Q154*'[1]Facility Info Input'!$F$12)),0)</f>
        <v>0</v>
      </c>
      <c r="U154" s="18">
        <f t="shared" si="4"/>
        <v>0</v>
      </c>
      <c r="V154" s="19">
        <f t="shared" si="5"/>
        <v>0</v>
      </c>
    </row>
    <row r="155" spans="1:22" x14ac:dyDescent="0.25">
      <c r="A155" s="7"/>
      <c r="B155" s="8"/>
      <c r="C155" s="8"/>
      <c r="D155" s="9"/>
      <c r="E155" s="10"/>
      <c r="F155" s="10"/>
      <c r="G155" s="11"/>
      <c r="H155" s="12"/>
      <c r="I155" s="13"/>
      <c r="J155" s="14" t="str">
        <f>StaffPayroll[[#This Row],[Leave Blank]]&amp;" "&amp;StaffPayroll[[#This Row],[Employee, number or code]]</f>
        <v xml:space="preserve"> </v>
      </c>
      <c r="K155" s="14" t="str">
        <f>_xlfn.IFNA(VLOOKUP(StaffPayroll[[#This Row],[Position / Title]],[1]Lists!A:C,3,FALSE),"")</f>
        <v/>
      </c>
      <c r="L155" s="14">
        <f>StaffPayroll[[#This Row],[Payroll Period Ends Date (Minimum two months)]]-StaffPayroll[[#This Row],[Payroll Period Begins Date        (Must start after 6/1/2025)]]+1</f>
        <v>1</v>
      </c>
      <c r="M155" s="15">
        <f>IFERROR(IF(VLOOKUP(K155,'[1]Facility Info Input'!$B$25:$D$34,3,FALSE)="",1,VLOOKUP(K155,'[1]Facility Info Input'!$B$25:$D$34,3,FALSE)),0)</f>
        <v>0</v>
      </c>
      <c r="N155" s="16" t="str">
        <f>IF(StaffPayroll[[#This Row],[Employee, number or code]]="","",IF(StaffPayroll[[#This Row],[Position / Title]]="","",VLOOKUP(StaffPayroll[[#This Row],[Position / Title]],[1]Lists!A:C,2,FALSE)))</f>
        <v/>
      </c>
      <c r="O155" s="16">
        <f>IF(D155="",0,StaffPayroll[[#This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5" s="17">
        <f>IF(StaffPayroll[[#This Row],[Hourly WSB  Wage Minimum]]="",0,StaffPayroll[[#This Row],[Annual NF Wage Costs after WSB Minimum]]-StaffPayroll[[#This Row],[Annual NF Wage Costs before WSB Minimum]])</f>
        <v>0</v>
      </c>
      <c r="R155" s="17">
        <f>IFERROR(IF(StaffPayroll[[#This Row],[Annual Cost of Wage Increase included in Rate Adjustment]]=0,0,Q155*'[1]Facility Info Input'!$F$10),0)</f>
        <v>0</v>
      </c>
      <c r="S155" s="18">
        <f>IFERROR(IF(StaffPayroll[[#This Row],[Annual Cost of Wage Increase included in Rate Adjustment]]=0,0,IF('[1]Facility Info Input'!$F$11&lt;=0,0,Q155*'[1]Facility Info Input'!$F$11)),0)</f>
        <v>0</v>
      </c>
      <c r="T155" s="18">
        <f>IFERROR(IF(StaffPayroll[[#This Row],[Annual Cost of Wage Increase included in Rate Adjustment]]=0,0,IF('[1]Facility Info Input'!$F$12&lt;=0,0,Q155*'[1]Facility Info Input'!$F$12)),0)</f>
        <v>0</v>
      </c>
      <c r="U155" s="18">
        <f t="shared" si="4"/>
        <v>0</v>
      </c>
      <c r="V155" s="19">
        <f t="shared" si="5"/>
        <v>0</v>
      </c>
    </row>
    <row r="156" spans="1:22" x14ac:dyDescent="0.25">
      <c r="A156" s="7"/>
      <c r="B156" s="8"/>
      <c r="C156" s="8"/>
      <c r="D156" s="9"/>
      <c r="E156" s="10"/>
      <c r="F156" s="10"/>
      <c r="G156" s="11"/>
      <c r="H156" s="12"/>
      <c r="I156" s="13"/>
      <c r="J156" s="14" t="str">
        <f>StaffPayroll[[#This Row],[Leave Blank]]&amp;" "&amp;StaffPayroll[[#This Row],[Employee, number or code]]</f>
        <v xml:space="preserve"> </v>
      </c>
      <c r="K156" s="14" t="str">
        <f>_xlfn.IFNA(VLOOKUP(StaffPayroll[[#This Row],[Position / Title]],[1]Lists!A:C,3,FALSE),"")</f>
        <v/>
      </c>
      <c r="L156" s="14">
        <f>StaffPayroll[[#This Row],[Payroll Period Ends Date (Minimum two months)]]-StaffPayroll[[#This Row],[Payroll Period Begins Date        (Must start after 6/1/2025)]]+1</f>
        <v>1</v>
      </c>
      <c r="M156" s="15">
        <f>IFERROR(IF(VLOOKUP(K156,'[1]Facility Info Input'!$B$25:$D$34,3,FALSE)="",1,VLOOKUP(K156,'[1]Facility Info Input'!$B$25:$D$34,3,FALSE)),0)</f>
        <v>0</v>
      </c>
      <c r="N156" s="16" t="str">
        <f>IF(StaffPayroll[[#This Row],[Employee, number or code]]="","",IF(StaffPayroll[[#This Row],[Position / Title]]="","",VLOOKUP(StaffPayroll[[#This Row],[Position / Title]],[1]Lists!A:C,2,FALSE)))</f>
        <v/>
      </c>
      <c r="O156" s="16">
        <f>IF(D156="",0,StaffPayroll[[#This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6" s="17">
        <f>IF(StaffPayroll[[#This Row],[Hourly WSB  Wage Minimum]]="",0,StaffPayroll[[#This Row],[Annual NF Wage Costs after WSB Minimum]]-StaffPayroll[[#This Row],[Annual NF Wage Costs before WSB Minimum]])</f>
        <v>0</v>
      </c>
      <c r="R156" s="17">
        <f>IFERROR(IF(StaffPayroll[[#This Row],[Annual Cost of Wage Increase included in Rate Adjustment]]=0,0,Q156*'[1]Facility Info Input'!$F$10),0)</f>
        <v>0</v>
      </c>
      <c r="S156" s="18">
        <f>IFERROR(IF(StaffPayroll[[#This Row],[Annual Cost of Wage Increase included in Rate Adjustment]]=0,0,IF('[1]Facility Info Input'!$F$11&lt;=0,0,Q156*'[1]Facility Info Input'!$F$11)),0)</f>
        <v>0</v>
      </c>
      <c r="T156" s="18">
        <f>IFERROR(IF(StaffPayroll[[#This Row],[Annual Cost of Wage Increase included in Rate Adjustment]]=0,0,IF('[1]Facility Info Input'!$F$12&lt;=0,0,Q156*'[1]Facility Info Input'!$F$12)),0)</f>
        <v>0</v>
      </c>
      <c r="U156" s="18">
        <f t="shared" si="4"/>
        <v>0</v>
      </c>
      <c r="V156" s="19">
        <f t="shared" si="5"/>
        <v>0</v>
      </c>
    </row>
    <row r="157" spans="1:22" x14ac:dyDescent="0.25">
      <c r="A157" s="7"/>
      <c r="B157" s="8"/>
      <c r="C157" s="8"/>
      <c r="D157" s="9"/>
      <c r="E157" s="10"/>
      <c r="F157" s="10"/>
      <c r="G157" s="11"/>
      <c r="H157" s="12"/>
      <c r="I157" s="13"/>
      <c r="J157" s="14" t="str">
        <f>StaffPayroll[[#This Row],[Leave Blank]]&amp;" "&amp;StaffPayroll[[#This Row],[Employee, number or code]]</f>
        <v xml:space="preserve"> </v>
      </c>
      <c r="K157" s="14" t="str">
        <f>_xlfn.IFNA(VLOOKUP(StaffPayroll[[#This Row],[Position / Title]],[1]Lists!A:C,3,FALSE),"")</f>
        <v/>
      </c>
      <c r="L157" s="14">
        <f>StaffPayroll[[#This Row],[Payroll Period Ends Date (Minimum two months)]]-StaffPayroll[[#This Row],[Payroll Period Begins Date        (Must start after 6/1/2025)]]+1</f>
        <v>1</v>
      </c>
      <c r="M157" s="15">
        <f>IFERROR(IF(VLOOKUP(K157,'[1]Facility Info Input'!$B$25:$D$34,3,FALSE)="",1,VLOOKUP(K157,'[1]Facility Info Input'!$B$25:$D$34,3,FALSE)),0)</f>
        <v>0</v>
      </c>
      <c r="N157" s="16" t="str">
        <f>IF(StaffPayroll[[#This Row],[Employee, number or code]]="","",IF(StaffPayroll[[#This Row],[Position / Title]]="","",VLOOKUP(StaffPayroll[[#This Row],[Position / Title]],[1]Lists!A:C,2,FALSE)))</f>
        <v/>
      </c>
      <c r="O157" s="16">
        <f>IF(D157="",0,StaffPayroll[[#This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7" s="17">
        <f>IF(StaffPayroll[[#This Row],[Hourly WSB  Wage Minimum]]="",0,StaffPayroll[[#This Row],[Annual NF Wage Costs after WSB Minimum]]-StaffPayroll[[#This Row],[Annual NF Wage Costs before WSB Minimum]])</f>
        <v>0</v>
      </c>
      <c r="R157" s="17">
        <f>IFERROR(IF(StaffPayroll[[#This Row],[Annual Cost of Wage Increase included in Rate Adjustment]]=0,0,Q157*'[1]Facility Info Input'!$F$10),0)</f>
        <v>0</v>
      </c>
      <c r="S157" s="18">
        <f>IFERROR(IF(StaffPayroll[[#This Row],[Annual Cost of Wage Increase included in Rate Adjustment]]=0,0,IF('[1]Facility Info Input'!$F$11&lt;=0,0,Q157*'[1]Facility Info Input'!$F$11)),0)</f>
        <v>0</v>
      </c>
      <c r="T157" s="18">
        <f>IFERROR(IF(StaffPayroll[[#This Row],[Annual Cost of Wage Increase included in Rate Adjustment]]=0,0,IF('[1]Facility Info Input'!$F$12&lt;=0,0,Q157*'[1]Facility Info Input'!$F$12)),0)</f>
        <v>0</v>
      </c>
      <c r="U157" s="18">
        <f t="shared" si="4"/>
        <v>0</v>
      </c>
      <c r="V157" s="19">
        <f t="shared" si="5"/>
        <v>0</v>
      </c>
    </row>
    <row r="158" spans="1:22" x14ac:dyDescent="0.25">
      <c r="A158" s="7"/>
      <c r="B158" s="8"/>
      <c r="C158" s="8"/>
      <c r="D158" s="9"/>
      <c r="E158" s="10"/>
      <c r="F158" s="10"/>
      <c r="G158" s="11"/>
      <c r="H158" s="12"/>
      <c r="I158" s="13"/>
      <c r="J158" s="14" t="str">
        <f>StaffPayroll[[#This Row],[Leave Blank]]&amp;" "&amp;StaffPayroll[[#This Row],[Employee, number or code]]</f>
        <v xml:space="preserve"> </v>
      </c>
      <c r="K158" s="14" t="str">
        <f>_xlfn.IFNA(VLOOKUP(StaffPayroll[[#This Row],[Position / Title]],[1]Lists!A:C,3,FALSE),"")</f>
        <v/>
      </c>
      <c r="L158" s="14">
        <f>StaffPayroll[[#This Row],[Payroll Period Ends Date (Minimum two months)]]-StaffPayroll[[#This Row],[Payroll Period Begins Date        (Must start after 6/1/2025)]]+1</f>
        <v>1</v>
      </c>
      <c r="M158" s="15">
        <f>IFERROR(IF(VLOOKUP(K158,'[1]Facility Info Input'!$B$25:$D$34,3,FALSE)="",1,VLOOKUP(K158,'[1]Facility Info Input'!$B$25:$D$34,3,FALSE)),0)</f>
        <v>0</v>
      </c>
      <c r="N158" s="16" t="str">
        <f>IF(StaffPayroll[[#This Row],[Employee, number or code]]="","",IF(StaffPayroll[[#This Row],[Position / Title]]="","",VLOOKUP(StaffPayroll[[#This Row],[Position / Title]],[1]Lists!A:C,2,FALSE)))</f>
        <v/>
      </c>
      <c r="O158" s="16">
        <f>IF(D158="",0,StaffPayroll[[#This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8" s="17">
        <f>IF(StaffPayroll[[#This Row],[Hourly WSB  Wage Minimum]]="",0,StaffPayroll[[#This Row],[Annual NF Wage Costs after WSB Minimum]]-StaffPayroll[[#This Row],[Annual NF Wage Costs before WSB Minimum]])</f>
        <v>0</v>
      </c>
      <c r="R158" s="17">
        <f>IFERROR(IF(StaffPayroll[[#This Row],[Annual Cost of Wage Increase included in Rate Adjustment]]=0,0,Q158*'[1]Facility Info Input'!$F$10),0)</f>
        <v>0</v>
      </c>
      <c r="S158" s="18">
        <f>IFERROR(IF(StaffPayroll[[#This Row],[Annual Cost of Wage Increase included in Rate Adjustment]]=0,0,IF('[1]Facility Info Input'!$F$11&lt;=0,0,Q158*'[1]Facility Info Input'!$F$11)),0)</f>
        <v>0</v>
      </c>
      <c r="T158" s="18">
        <f>IFERROR(IF(StaffPayroll[[#This Row],[Annual Cost of Wage Increase included in Rate Adjustment]]=0,0,IF('[1]Facility Info Input'!$F$12&lt;=0,0,Q158*'[1]Facility Info Input'!$F$12)),0)</f>
        <v>0</v>
      </c>
      <c r="U158" s="18">
        <f t="shared" si="4"/>
        <v>0</v>
      </c>
      <c r="V158" s="19">
        <f t="shared" si="5"/>
        <v>0</v>
      </c>
    </row>
    <row r="159" spans="1:22" x14ac:dyDescent="0.25">
      <c r="A159" s="7"/>
      <c r="B159" s="8"/>
      <c r="C159" s="8"/>
      <c r="D159" s="9"/>
      <c r="E159" s="10"/>
      <c r="F159" s="10"/>
      <c r="G159" s="11"/>
      <c r="H159" s="12"/>
      <c r="I159" s="13"/>
      <c r="J159" s="14" t="str">
        <f>StaffPayroll[[#This Row],[Leave Blank]]&amp;" "&amp;StaffPayroll[[#This Row],[Employee, number or code]]</f>
        <v xml:space="preserve"> </v>
      </c>
      <c r="K159" s="14" t="str">
        <f>_xlfn.IFNA(VLOOKUP(StaffPayroll[[#This Row],[Position / Title]],[1]Lists!A:C,3,FALSE),"")</f>
        <v/>
      </c>
      <c r="L159" s="14">
        <f>StaffPayroll[[#This Row],[Payroll Period Ends Date (Minimum two months)]]-StaffPayroll[[#This Row],[Payroll Period Begins Date        (Must start after 6/1/2025)]]+1</f>
        <v>1</v>
      </c>
      <c r="M159" s="15">
        <f>IFERROR(IF(VLOOKUP(K159,'[1]Facility Info Input'!$B$25:$D$34,3,FALSE)="",1,VLOOKUP(K159,'[1]Facility Info Input'!$B$25:$D$34,3,FALSE)),0)</f>
        <v>0</v>
      </c>
      <c r="N159" s="16" t="str">
        <f>IF(StaffPayroll[[#This Row],[Employee, number or code]]="","",IF(StaffPayroll[[#This Row],[Position / Title]]="","",VLOOKUP(StaffPayroll[[#This Row],[Position / Title]],[1]Lists!A:C,2,FALSE)))</f>
        <v/>
      </c>
      <c r="O159" s="16">
        <f>IF(D159="",0,StaffPayroll[[#This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9" s="17">
        <f>IF(StaffPayroll[[#This Row],[Hourly WSB  Wage Minimum]]="",0,StaffPayroll[[#This Row],[Annual NF Wage Costs after WSB Minimum]]-StaffPayroll[[#This Row],[Annual NF Wage Costs before WSB Minimum]])</f>
        <v>0</v>
      </c>
      <c r="R159" s="17">
        <f>IFERROR(IF(StaffPayroll[[#This Row],[Annual Cost of Wage Increase included in Rate Adjustment]]=0,0,Q159*'[1]Facility Info Input'!$F$10),0)</f>
        <v>0</v>
      </c>
      <c r="S159" s="18">
        <f>IFERROR(IF(StaffPayroll[[#This Row],[Annual Cost of Wage Increase included in Rate Adjustment]]=0,0,IF('[1]Facility Info Input'!$F$11&lt;=0,0,Q159*'[1]Facility Info Input'!$F$11)),0)</f>
        <v>0</v>
      </c>
      <c r="T159" s="18">
        <f>IFERROR(IF(StaffPayroll[[#This Row],[Annual Cost of Wage Increase included in Rate Adjustment]]=0,0,IF('[1]Facility Info Input'!$F$12&lt;=0,0,Q159*'[1]Facility Info Input'!$F$12)),0)</f>
        <v>0</v>
      </c>
      <c r="U159" s="18">
        <f t="shared" si="4"/>
        <v>0</v>
      </c>
      <c r="V159" s="19">
        <f t="shared" si="5"/>
        <v>0</v>
      </c>
    </row>
    <row r="160" spans="1:22" x14ac:dyDescent="0.25">
      <c r="A160" s="7"/>
      <c r="B160" s="8"/>
      <c r="C160" s="8"/>
      <c r="D160" s="9"/>
      <c r="E160" s="10"/>
      <c r="F160" s="10"/>
      <c r="G160" s="11"/>
      <c r="H160" s="12"/>
      <c r="I160" s="13"/>
      <c r="J160" s="14" t="str">
        <f>StaffPayroll[[#This Row],[Leave Blank]]&amp;" "&amp;StaffPayroll[[#This Row],[Employee, number or code]]</f>
        <v xml:space="preserve"> </v>
      </c>
      <c r="K160" s="14" t="str">
        <f>_xlfn.IFNA(VLOOKUP(StaffPayroll[[#This Row],[Position / Title]],[1]Lists!A:C,3,FALSE),"")</f>
        <v/>
      </c>
      <c r="L160" s="14">
        <f>StaffPayroll[[#This Row],[Payroll Period Ends Date (Minimum two months)]]-StaffPayroll[[#This Row],[Payroll Period Begins Date        (Must start after 6/1/2025)]]+1</f>
        <v>1</v>
      </c>
      <c r="M160" s="15">
        <f>IFERROR(IF(VLOOKUP(K160,'[1]Facility Info Input'!$B$25:$D$34,3,FALSE)="",1,VLOOKUP(K160,'[1]Facility Info Input'!$B$25:$D$34,3,FALSE)),0)</f>
        <v>0</v>
      </c>
      <c r="N160" s="16" t="str">
        <f>IF(StaffPayroll[[#This Row],[Employee, number or code]]="","",IF(StaffPayroll[[#This Row],[Position / Title]]="","",VLOOKUP(StaffPayroll[[#This Row],[Position / Title]],[1]Lists!A:C,2,FALSE)))</f>
        <v/>
      </c>
      <c r="O160" s="16">
        <f>IF(D160="",0,StaffPayroll[[#This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0" s="17">
        <f>IF(StaffPayroll[[#This Row],[Hourly WSB  Wage Minimum]]="",0,StaffPayroll[[#This Row],[Annual NF Wage Costs after WSB Minimum]]-StaffPayroll[[#This Row],[Annual NF Wage Costs before WSB Minimum]])</f>
        <v>0</v>
      </c>
      <c r="R160" s="17">
        <f>IFERROR(IF(StaffPayroll[[#This Row],[Annual Cost of Wage Increase included in Rate Adjustment]]=0,0,Q160*'[1]Facility Info Input'!$F$10),0)</f>
        <v>0</v>
      </c>
      <c r="S160" s="18">
        <f>IFERROR(IF(StaffPayroll[[#This Row],[Annual Cost of Wage Increase included in Rate Adjustment]]=0,0,IF('[1]Facility Info Input'!$F$11&lt;=0,0,Q160*'[1]Facility Info Input'!$F$11)),0)</f>
        <v>0</v>
      </c>
      <c r="T160" s="18">
        <f>IFERROR(IF(StaffPayroll[[#This Row],[Annual Cost of Wage Increase included in Rate Adjustment]]=0,0,IF('[1]Facility Info Input'!$F$12&lt;=0,0,Q160*'[1]Facility Info Input'!$F$12)),0)</f>
        <v>0</v>
      </c>
      <c r="U160" s="18">
        <f t="shared" si="4"/>
        <v>0</v>
      </c>
      <c r="V160" s="19">
        <f t="shared" si="5"/>
        <v>0</v>
      </c>
    </row>
    <row r="161" spans="1:22" x14ac:dyDescent="0.25">
      <c r="A161" s="7"/>
      <c r="B161" s="8"/>
      <c r="C161" s="8"/>
      <c r="D161" s="9"/>
      <c r="E161" s="10"/>
      <c r="F161" s="10"/>
      <c r="G161" s="11"/>
      <c r="H161" s="12"/>
      <c r="I161" s="13"/>
      <c r="J161" s="14" t="str">
        <f>StaffPayroll[[#This Row],[Leave Blank]]&amp;" "&amp;StaffPayroll[[#This Row],[Employee, number or code]]</f>
        <v xml:space="preserve"> </v>
      </c>
      <c r="K161" s="14" t="str">
        <f>_xlfn.IFNA(VLOOKUP(StaffPayroll[[#This Row],[Position / Title]],[1]Lists!A:C,3,FALSE),"")</f>
        <v/>
      </c>
      <c r="L161" s="14">
        <f>StaffPayroll[[#This Row],[Payroll Period Ends Date (Minimum two months)]]-StaffPayroll[[#This Row],[Payroll Period Begins Date        (Must start after 6/1/2025)]]+1</f>
        <v>1</v>
      </c>
      <c r="M161" s="15">
        <f>IFERROR(IF(VLOOKUP(K161,'[1]Facility Info Input'!$B$25:$D$34,3,FALSE)="",1,VLOOKUP(K161,'[1]Facility Info Input'!$B$25:$D$34,3,FALSE)),0)</f>
        <v>0</v>
      </c>
      <c r="N161" s="16" t="str">
        <f>IF(StaffPayroll[[#This Row],[Employee, number or code]]="","",IF(StaffPayroll[[#This Row],[Position / Title]]="","",VLOOKUP(StaffPayroll[[#This Row],[Position / Title]],[1]Lists!A:C,2,FALSE)))</f>
        <v/>
      </c>
      <c r="O161" s="16">
        <f>IF(D161="",0,StaffPayroll[[#This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1" s="17">
        <f>IF(StaffPayroll[[#This Row],[Hourly WSB  Wage Minimum]]="",0,StaffPayroll[[#This Row],[Annual NF Wage Costs after WSB Minimum]]-StaffPayroll[[#This Row],[Annual NF Wage Costs before WSB Minimum]])</f>
        <v>0</v>
      </c>
      <c r="R161" s="17">
        <f>IFERROR(IF(StaffPayroll[[#This Row],[Annual Cost of Wage Increase included in Rate Adjustment]]=0,0,Q161*'[1]Facility Info Input'!$F$10),0)</f>
        <v>0</v>
      </c>
      <c r="S161" s="18">
        <f>IFERROR(IF(StaffPayroll[[#This Row],[Annual Cost of Wage Increase included in Rate Adjustment]]=0,0,IF('[1]Facility Info Input'!$F$11&lt;=0,0,Q161*'[1]Facility Info Input'!$F$11)),0)</f>
        <v>0</v>
      </c>
      <c r="T161" s="18">
        <f>IFERROR(IF(StaffPayroll[[#This Row],[Annual Cost of Wage Increase included in Rate Adjustment]]=0,0,IF('[1]Facility Info Input'!$F$12&lt;=0,0,Q161*'[1]Facility Info Input'!$F$12)),0)</f>
        <v>0</v>
      </c>
      <c r="U161" s="18">
        <f t="shared" si="4"/>
        <v>0</v>
      </c>
      <c r="V161" s="19">
        <f t="shared" si="5"/>
        <v>0</v>
      </c>
    </row>
    <row r="162" spans="1:22" x14ac:dyDescent="0.25">
      <c r="A162" s="7"/>
      <c r="B162" s="8"/>
      <c r="C162" s="8"/>
      <c r="D162" s="9"/>
      <c r="E162" s="10"/>
      <c r="F162" s="10"/>
      <c r="G162" s="11"/>
      <c r="H162" s="12"/>
      <c r="I162" s="13"/>
      <c r="J162" s="14" t="str">
        <f>StaffPayroll[[#This Row],[Leave Blank]]&amp;" "&amp;StaffPayroll[[#This Row],[Employee, number or code]]</f>
        <v xml:space="preserve"> </v>
      </c>
      <c r="K162" s="14" t="str">
        <f>_xlfn.IFNA(VLOOKUP(StaffPayroll[[#This Row],[Position / Title]],[1]Lists!A:C,3,FALSE),"")</f>
        <v/>
      </c>
      <c r="L162" s="14">
        <f>StaffPayroll[[#This Row],[Payroll Period Ends Date (Minimum two months)]]-StaffPayroll[[#This Row],[Payroll Period Begins Date        (Must start after 6/1/2025)]]+1</f>
        <v>1</v>
      </c>
      <c r="M162" s="15">
        <f>IFERROR(IF(VLOOKUP(K162,'[1]Facility Info Input'!$B$25:$D$34,3,FALSE)="",1,VLOOKUP(K162,'[1]Facility Info Input'!$B$25:$D$34,3,FALSE)),0)</f>
        <v>0</v>
      </c>
      <c r="N162" s="16" t="str">
        <f>IF(StaffPayroll[[#This Row],[Employee, number or code]]="","",IF(StaffPayroll[[#This Row],[Position / Title]]="","",VLOOKUP(StaffPayroll[[#This Row],[Position / Title]],[1]Lists!A:C,2,FALSE)))</f>
        <v/>
      </c>
      <c r="O162" s="16">
        <f>IF(D162="",0,StaffPayroll[[#This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2" s="17">
        <f>IF(StaffPayroll[[#This Row],[Hourly WSB  Wage Minimum]]="",0,StaffPayroll[[#This Row],[Annual NF Wage Costs after WSB Minimum]]-StaffPayroll[[#This Row],[Annual NF Wage Costs before WSB Minimum]])</f>
        <v>0</v>
      </c>
      <c r="R162" s="17">
        <f>IFERROR(IF(StaffPayroll[[#This Row],[Annual Cost of Wage Increase included in Rate Adjustment]]=0,0,Q162*'[1]Facility Info Input'!$F$10),0)</f>
        <v>0</v>
      </c>
      <c r="S162" s="18">
        <f>IFERROR(IF(StaffPayroll[[#This Row],[Annual Cost of Wage Increase included in Rate Adjustment]]=0,0,IF('[1]Facility Info Input'!$F$11&lt;=0,0,Q162*'[1]Facility Info Input'!$F$11)),0)</f>
        <v>0</v>
      </c>
      <c r="T162" s="18">
        <f>IFERROR(IF(StaffPayroll[[#This Row],[Annual Cost of Wage Increase included in Rate Adjustment]]=0,0,IF('[1]Facility Info Input'!$F$12&lt;=0,0,Q162*'[1]Facility Info Input'!$F$12)),0)</f>
        <v>0</v>
      </c>
      <c r="U162" s="18">
        <f t="shared" si="4"/>
        <v>0</v>
      </c>
      <c r="V162" s="19">
        <f t="shared" si="5"/>
        <v>0</v>
      </c>
    </row>
    <row r="163" spans="1:22" x14ac:dyDescent="0.25">
      <c r="A163" s="7"/>
      <c r="B163" s="8"/>
      <c r="C163" s="8"/>
      <c r="D163" s="9"/>
      <c r="E163" s="10"/>
      <c r="F163" s="10"/>
      <c r="G163" s="11"/>
      <c r="H163" s="12"/>
      <c r="I163" s="13"/>
      <c r="J163" s="14" t="str">
        <f>StaffPayroll[[#This Row],[Leave Blank]]&amp;" "&amp;StaffPayroll[[#This Row],[Employee, number or code]]</f>
        <v xml:space="preserve"> </v>
      </c>
      <c r="K163" s="14" t="str">
        <f>_xlfn.IFNA(VLOOKUP(StaffPayroll[[#This Row],[Position / Title]],[1]Lists!A:C,3,FALSE),"")</f>
        <v/>
      </c>
      <c r="L163" s="14">
        <f>StaffPayroll[[#This Row],[Payroll Period Ends Date (Minimum two months)]]-StaffPayroll[[#This Row],[Payroll Period Begins Date        (Must start after 6/1/2025)]]+1</f>
        <v>1</v>
      </c>
      <c r="M163" s="15">
        <f>IFERROR(IF(VLOOKUP(K163,'[1]Facility Info Input'!$B$25:$D$34,3,FALSE)="",1,VLOOKUP(K163,'[1]Facility Info Input'!$B$25:$D$34,3,FALSE)),0)</f>
        <v>0</v>
      </c>
      <c r="N163" s="16" t="str">
        <f>IF(StaffPayroll[[#This Row],[Employee, number or code]]="","",IF(StaffPayroll[[#This Row],[Position / Title]]="","",VLOOKUP(StaffPayroll[[#This Row],[Position / Title]],[1]Lists!A:C,2,FALSE)))</f>
        <v/>
      </c>
      <c r="O163" s="16">
        <f>IF(D163="",0,StaffPayroll[[#This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3" s="17">
        <f>IF(StaffPayroll[[#This Row],[Hourly WSB  Wage Minimum]]="",0,StaffPayroll[[#This Row],[Annual NF Wage Costs after WSB Minimum]]-StaffPayroll[[#This Row],[Annual NF Wage Costs before WSB Minimum]])</f>
        <v>0</v>
      </c>
      <c r="R163" s="17">
        <f>IFERROR(IF(StaffPayroll[[#This Row],[Annual Cost of Wage Increase included in Rate Adjustment]]=0,0,Q163*'[1]Facility Info Input'!$F$10),0)</f>
        <v>0</v>
      </c>
      <c r="S163" s="18">
        <f>IFERROR(IF(StaffPayroll[[#This Row],[Annual Cost of Wage Increase included in Rate Adjustment]]=0,0,IF('[1]Facility Info Input'!$F$11&lt;=0,0,Q163*'[1]Facility Info Input'!$F$11)),0)</f>
        <v>0</v>
      </c>
      <c r="T163" s="18">
        <f>IFERROR(IF(StaffPayroll[[#This Row],[Annual Cost of Wage Increase included in Rate Adjustment]]=0,0,IF('[1]Facility Info Input'!$F$12&lt;=0,0,Q163*'[1]Facility Info Input'!$F$12)),0)</f>
        <v>0</v>
      </c>
      <c r="U163" s="18">
        <f t="shared" si="4"/>
        <v>0</v>
      </c>
      <c r="V163" s="19">
        <f t="shared" si="5"/>
        <v>0</v>
      </c>
    </row>
    <row r="164" spans="1:22" x14ac:dyDescent="0.25">
      <c r="A164" s="7"/>
      <c r="B164" s="8"/>
      <c r="C164" s="8"/>
      <c r="D164" s="9"/>
      <c r="E164" s="10"/>
      <c r="F164" s="10"/>
      <c r="G164" s="11"/>
      <c r="H164" s="12"/>
      <c r="I164" s="13"/>
      <c r="J164" s="14" t="str">
        <f>StaffPayroll[[#This Row],[Leave Blank]]&amp;" "&amp;StaffPayroll[[#This Row],[Employee, number or code]]</f>
        <v xml:space="preserve"> </v>
      </c>
      <c r="K164" s="14" t="str">
        <f>_xlfn.IFNA(VLOOKUP(StaffPayroll[[#This Row],[Position / Title]],[1]Lists!A:C,3,FALSE),"")</f>
        <v/>
      </c>
      <c r="L164" s="14">
        <f>StaffPayroll[[#This Row],[Payroll Period Ends Date (Minimum two months)]]-StaffPayroll[[#This Row],[Payroll Period Begins Date        (Must start after 6/1/2025)]]+1</f>
        <v>1</v>
      </c>
      <c r="M164" s="15">
        <f>IFERROR(IF(VLOOKUP(K164,'[1]Facility Info Input'!$B$25:$D$34,3,FALSE)="",1,VLOOKUP(K164,'[1]Facility Info Input'!$B$25:$D$34,3,FALSE)),0)</f>
        <v>0</v>
      </c>
      <c r="N164" s="16" t="str">
        <f>IF(StaffPayroll[[#This Row],[Employee, number or code]]="","",IF(StaffPayroll[[#This Row],[Position / Title]]="","",VLOOKUP(StaffPayroll[[#This Row],[Position / Title]],[1]Lists!A:C,2,FALSE)))</f>
        <v/>
      </c>
      <c r="O164" s="16">
        <f>IF(D164="",0,StaffPayroll[[#This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4" s="17">
        <f>IF(StaffPayroll[[#This Row],[Hourly WSB  Wage Minimum]]="",0,StaffPayroll[[#This Row],[Annual NF Wage Costs after WSB Minimum]]-StaffPayroll[[#This Row],[Annual NF Wage Costs before WSB Minimum]])</f>
        <v>0</v>
      </c>
      <c r="R164" s="17">
        <f>IFERROR(IF(StaffPayroll[[#This Row],[Annual Cost of Wage Increase included in Rate Adjustment]]=0,0,Q164*'[1]Facility Info Input'!$F$10),0)</f>
        <v>0</v>
      </c>
      <c r="S164" s="18">
        <f>IFERROR(IF(StaffPayroll[[#This Row],[Annual Cost of Wage Increase included in Rate Adjustment]]=0,0,IF('[1]Facility Info Input'!$F$11&lt;=0,0,Q164*'[1]Facility Info Input'!$F$11)),0)</f>
        <v>0</v>
      </c>
      <c r="T164" s="18">
        <f>IFERROR(IF(StaffPayroll[[#This Row],[Annual Cost of Wage Increase included in Rate Adjustment]]=0,0,IF('[1]Facility Info Input'!$F$12&lt;=0,0,Q164*'[1]Facility Info Input'!$F$12)),0)</f>
        <v>0</v>
      </c>
      <c r="U164" s="18">
        <f t="shared" si="4"/>
        <v>0</v>
      </c>
      <c r="V164" s="19">
        <f t="shared" si="5"/>
        <v>0</v>
      </c>
    </row>
    <row r="165" spans="1:22" x14ac:dyDescent="0.25">
      <c r="A165" s="7"/>
      <c r="B165" s="8"/>
      <c r="C165" s="8"/>
      <c r="D165" s="9"/>
      <c r="E165" s="10"/>
      <c r="F165" s="10"/>
      <c r="G165" s="11"/>
      <c r="H165" s="12"/>
      <c r="I165" s="13"/>
      <c r="J165" s="14" t="str">
        <f>StaffPayroll[[#This Row],[Leave Blank]]&amp;" "&amp;StaffPayroll[[#This Row],[Employee, number or code]]</f>
        <v xml:space="preserve"> </v>
      </c>
      <c r="K165" s="14" t="str">
        <f>_xlfn.IFNA(VLOOKUP(StaffPayroll[[#This Row],[Position / Title]],[1]Lists!A:C,3,FALSE),"")</f>
        <v/>
      </c>
      <c r="L165" s="14">
        <f>StaffPayroll[[#This Row],[Payroll Period Ends Date (Minimum two months)]]-StaffPayroll[[#This Row],[Payroll Period Begins Date        (Must start after 6/1/2025)]]+1</f>
        <v>1</v>
      </c>
      <c r="M165" s="15">
        <f>IFERROR(IF(VLOOKUP(K165,'[1]Facility Info Input'!$B$25:$D$34,3,FALSE)="",1,VLOOKUP(K165,'[1]Facility Info Input'!$B$25:$D$34,3,FALSE)),0)</f>
        <v>0</v>
      </c>
      <c r="N165" s="16" t="str">
        <f>IF(StaffPayroll[[#This Row],[Employee, number or code]]="","",IF(StaffPayroll[[#This Row],[Position / Title]]="","",VLOOKUP(StaffPayroll[[#This Row],[Position / Title]],[1]Lists!A:C,2,FALSE)))</f>
        <v/>
      </c>
      <c r="O165" s="16">
        <f>IF(D165="",0,StaffPayroll[[#This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5" s="17">
        <f>IF(StaffPayroll[[#This Row],[Hourly WSB  Wage Minimum]]="",0,StaffPayroll[[#This Row],[Annual NF Wage Costs after WSB Minimum]]-StaffPayroll[[#This Row],[Annual NF Wage Costs before WSB Minimum]])</f>
        <v>0</v>
      </c>
      <c r="R165" s="17">
        <f>IFERROR(IF(StaffPayroll[[#This Row],[Annual Cost of Wage Increase included in Rate Adjustment]]=0,0,Q165*'[1]Facility Info Input'!$F$10),0)</f>
        <v>0</v>
      </c>
      <c r="S165" s="18">
        <f>IFERROR(IF(StaffPayroll[[#This Row],[Annual Cost of Wage Increase included in Rate Adjustment]]=0,0,IF('[1]Facility Info Input'!$F$11&lt;=0,0,Q165*'[1]Facility Info Input'!$F$11)),0)</f>
        <v>0</v>
      </c>
      <c r="T165" s="18">
        <f>IFERROR(IF(StaffPayroll[[#This Row],[Annual Cost of Wage Increase included in Rate Adjustment]]=0,0,IF('[1]Facility Info Input'!$F$12&lt;=0,0,Q165*'[1]Facility Info Input'!$F$12)),0)</f>
        <v>0</v>
      </c>
      <c r="U165" s="18">
        <f t="shared" si="4"/>
        <v>0</v>
      </c>
      <c r="V165" s="19">
        <f t="shared" si="5"/>
        <v>0</v>
      </c>
    </row>
    <row r="166" spans="1:22" x14ac:dyDescent="0.25">
      <c r="A166" s="7"/>
      <c r="B166" s="8"/>
      <c r="C166" s="8"/>
      <c r="D166" s="9"/>
      <c r="E166" s="10"/>
      <c r="F166" s="10"/>
      <c r="G166" s="11"/>
      <c r="H166" s="12"/>
      <c r="I166" s="13"/>
      <c r="J166" s="14" t="str">
        <f>StaffPayroll[[#This Row],[Leave Blank]]&amp;" "&amp;StaffPayroll[[#This Row],[Employee, number or code]]</f>
        <v xml:space="preserve"> </v>
      </c>
      <c r="K166" s="14" t="str">
        <f>_xlfn.IFNA(VLOOKUP(StaffPayroll[[#This Row],[Position / Title]],[1]Lists!A:C,3,FALSE),"")</f>
        <v/>
      </c>
      <c r="L166" s="14">
        <f>StaffPayroll[[#This Row],[Payroll Period Ends Date (Minimum two months)]]-StaffPayroll[[#This Row],[Payroll Period Begins Date        (Must start after 6/1/2025)]]+1</f>
        <v>1</v>
      </c>
      <c r="M166" s="15">
        <f>IFERROR(IF(VLOOKUP(K166,'[1]Facility Info Input'!$B$25:$D$34,3,FALSE)="",1,VLOOKUP(K166,'[1]Facility Info Input'!$B$25:$D$34,3,FALSE)),0)</f>
        <v>0</v>
      </c>
      <c r="N166" s="16" t="str">
        <f>IF(StaffPayroll[[#This Row],[Employee, number or code]]="","",IF(StaffPayroll[[#This Row],[Position / Title]]="","",VLOOKUP(StaffPayroll[[#This Row],[Position / Title]],[1]Lists!A:C,2,FALSE)))</f>
        <v/>
      </c>
      <c r="O166" s="16">
        <f>IF(D166="",0,StaffPayroll[[#This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6" s="17">
        <f>IF(StaffPayroll[[#This Row],[Hourly WSB  Wage Minimum]]="",0,StaffPayroll[[#This Row],[Annual NF Wage Costs after WSB Minimum]]-StaffPayroll[[#This Row],[Annual NF Wage Costs before WSB Minimum]])</f>
        <v>0</v>
      </c>
      <c r="R166" s="17">
        <f>IFERROR(IF(StaffPayroll[[#This Row],[Annual Cost of Wage Increase included in Rate Adjustment]]=0,0,Q166*'[1]Facility Info Input'!$F$10),0)</f>
        <v>0</v>
      </c>
      <c r="S166" s="18">
        <f>IFERROR(IF(StaffPayroll[[#This Row],[Annual Cost of Wage Increase included in Rate Adjustment]]=0,0,IF('[1]Facility Info Input'!$F$11&lt;=0,0,Q166*'[1]Facility Info Input'!$F$11)),0)</f>
        <v>0</v>
      </c>
      <c r="T166" s="18">
        <f>IFERROR(IF(StaffPayroll[[#This Row],[Annual Cost of Wage Increase included in Rate Adjustment]]=0,0,IF('[1]Facility Info Input'!$F$12&lt;=0,0,Q166*'[1]Facility Info Input'!$F$12)),0)</f>
        <v>0</v>
      </c>
      <c r="U166" s="18">
        <f t="shared" si="4"/>
        <v>0</v>
      </c>
      <c r="V166" s="19">
        <f t="shared" si="5"/>
        <v>0</v>
      </c>
    </row>
    <row r="167" spans="1:22" x14ac:dyDescent="0.25">
      <c r="A167" s="7"/>
      <c r="B167" s="8"/>
      <c r="C167" s="8"/>
      <c r="D167" s="9"/>
      <c r="E167" s="10"/>
      <c r="F167" s="10"/>
      <c r="G167" s="11"/>
      <c r="H167" s="12"/>
      <c r="I167" s="13"/>
      <c r="J167" s="14" t="str">
        <f>StaffPayroll[[#This Row],[Leave Blank]]&amp;" "&amp;StaffPayroll[[#This Row],[Employee, number or code]]</f>
        <v xml:space="preserve"> </v>
      </c>
      <c r="K167" s="14" t="str">
        <f>_xlfn.IFNA(VLOOKUP(StaffPayroll[[#This Row],[Position / Title]],[1]Lists!A:C,3,FALSE),"")</f>
        <v/>
      </c>
      <c r="L167" s="14">
        <f>StaffPayroll[[#This Row],[Payroll Period Ends Date (Minimum two months)]]-StaffPayroll[[#This Row],[Payroll Period Begins Date        (Must start after 6/1/2025)]]+1</f>
        <v>1</v>
      </c>
      <c r="M167" s="15">
        <f>IFERROR(IF(VLOOKUP(K167,'[1]Facility Info Input'!$B$25:$D$34,3,FALSE)="",1,VLOOKUP(K167,'[1]Facility Info Input'!$B$25:$D$34,3,FALSE)),0)</f>
        <v>0</v>
      </c>
      <c r="N167" s="16" t="str">
        <f>IF(StaffPayroll[[#This Row],[Employee, number or code]]="","",IF(StaffPayroll[[#This Row],[Position / Title]]="","",VLOOKUP(StaffPayroll[[#This Row],[Position / Title]],[1]Lists!A:C,2,FALSE)))</f>
        <v/>
      </c>
      <c r="O167" s="16">
        <f>IF(D167="",0,StaffPayroll[[#This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7" s="17">
        <f>IF(StaffPayroll[[#This Row],[Hourly WSB  Wage Minimum]]="",0,StaffPayroll[[#This Row],[Annual NF Wage Costs after WSB Minimum]]-StaffPayroll[[#This Row],[Annual NF Wage Costs before WSB Minimum]])</f>
        <v>0</v>
      </c>
      <c r="R167" s="17">
        <f>IFERROR(IF(StaffPayroll[[#This Row],[Annual Cost of Wage Increase included in Rate Adjustment]]=0,0,Q167*'[1]Facility Info Input'!$F$10),0)</f>
        <v>0</v>
      </c>
      <c r="S167" s="18">
        <f>IFERROR(IF(StaffPayroll[[#This Row],[Annual Cost of Wage Increase included in Rate Adjustment]]=0,0,IF('[1]Facility Info Input'!$F$11&lt;=0,0,Q167*'[1]Facility Info Input'!$F$11)),0)</f>
        <v>0</v>
      </c>
      <c r="T167" s="18">
        <f>IFERROR(IF(StaffPayroll[[#This Row],[Annual Cost of Wage Increase included in Rate Adjustment]]=0,0,IF('[1]Facility Info Input'!$F$12&lt;=0,0,Q167*'[1]Facility Info Input'!$F$12)),0)</f>
        <v>0</v>
      </c>
      <c r="U167" s="18">
        <f t="shared" si="4"/>
        <v>0</v>
      </c>
      <c r="V167" s="19">
        <f t="shared" si="5"/>
        <v>0</v>
      </c>
    </row>
    <row r="168" spans="1:22" x14ac:dyDescent="0.25">
      <c r="A168" s="7"/>
      <c r="B168" s="8"/>
      <c r="C168" s="8"/>
      <c r="D168" s="9"/>
      <c r="E168" s="10"/>
      <c r="F168" s="10"/>
      <c r="G168" s="11"/>
      <c r="H168" s="12"/>
      <c r="I168" s="13"/>
      <c r="J168" s="14" t="str">
        <f>StaffPayroll[[#This Row],[Leave Blank]]&amp;" "&amp;StaffPayroll[[#This Row],[Employee, number or code]]</f>
        <v xml:space="preserve"> </v>
      </c>
      <c r="K168" s="14" t="str">
        <f>_xlfn.IFNA(VLOOKUP(StaffPayroll[[#This Row],[Position / Title]],[1]Lists!A:C,3,FALSE),"")</f>
        <v/>
      </c>
      <c r="L168" s="14">
        <f>StaffPayroll[[#This Row],[Payroll Period Ends Date (Minimum two months)]]-StaffPayroll[[#This Row],[Payroll Period Begins Date        (Must start after 6/1/2025)]]+1</f>
        <v>1</v>
      </c>
      <c r="M168" s="15">
        <f>IFERROR(IF(VLOOKUP(K168,'[1]Facility Info Input'!$B$25:$D$34,3,FALSE)="",1,VLOOKUP(K168,'[1]Facility Info Input'!$B$25:$D$34,3,FALSE)),0)</f>
        <v>0</v>
      </c>
      <c r="N168" s="16" t="str">
        <f>IF(StaffPayroll[[#This Row],[Employee, number or code]]="","",IF(StaffPayroll[[#This Row],[Position / Title]]="","",VLOOKUP(StaffPayroll[[#This Row],[Position / Title]],[1]Lists!A:C,2,FALSE)))</f>
        <v/>
      </c>
      <c r="O168" s="16">
        <f>IF(D168="",0,StaffPayroll[[#This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8" s="17">
        <f>IF(StaffPayroll[[#This Row],[Hourly WSB  Wage Minimum]]="",0,StaffPayroll[[#This Row],[Annual NF Wage Costs after WSB Minimum]]-StaffPayroll[[#This Row],[Annual NF Wage Costs before WSB Minimum]])</f>
        <v>0</v>
      </c>
      <c r="R168" s="17">
        <f>IFERROR(IF(StaffPayroll[[#This Row],[Annual Cost of Wage Increase included in Rate Adjustment]]=0,0,Q168*'[1]Facility Info Input'!$F$10),0)</f>
        <v>0</v>
      </c>
      <c r="S168" s="18">
        <f>IFERROR(IF(StaffPayroll[[#This Row],[Annual Cost of Wage Increase included in Rate Adjustment]]=0,0,IF('[1]Facility Info Input'!$F$11&lt;=0,0,Q168*'[1]Facility Info Input'!$F$11)),0)</f>
        <v>0</v>
      </c>
      <c r="T168" s="18">
        <f>IFERROR(IF(StaffPayroll[[#This Row],[Annual Cost of Wage Increase included in Rate Adjustment]]=0,0,IF('[1]Facility Info Input'!$F$12&lt;=0,0,Q168*'[1]Facility Info Input'!$F$12)),0)</f>
        <v>0</v>
      </c>
      <c r="U168" s="18">
        <f t="shared" si="4"/>
        <v>0</v>
      </c>
      <c r="V168" s="19">
        <f t="shared" si="5"/>
        <v>0</v>
      </c>
    </row>
    <row r="169" spans="1:22" x14ac:dyDescent="0.25">
      <c r="A169" s="7"/>
      <c r="B169" s="8"/>
      <c r="C169" s="8"/>
      <c r="D169" s="9"/>
      <c r="E169" s="10"/>
      <c r="F169" s="10"/>
      <c r="G169" s="11"/>
      <c r="H169" s="12"/>
      <c r="I169" s="13"/>
      <c r="J169" s="14" t="str">
        <f>StaffPayroll[[#This Row],[Leave Blank]]&amp;" "&amp;StaffPayroll[[#This Row],[Employee, number or code]]</f>
        <v xml:space="preserve"> </v>
      </c>
      <c r="K169" s="14" t="str">
        <f>_xlfn.IFNA(VLOOKUP(StaffPayroll[[#This Row],[Position / Title]],[1]Lists!A:C,3,FALSE),"")</f>
        <v/>
      </c>
      <c r="L169" s="14">
        <f>StaffPayroll[[#This Row],[Payroll Period Ends Date (Minimum two months)]]-StaffPayroll[[#This Row],[Payroll Period Begins Date        (Must start after 6/1/2025)]]+1</f>
        <v>1</v>
      </c>
      <c r="M169" s="15">
        <f>IFERROR(IF(VLOOKUP(K169,'[1]Facility Info Input'!$B$25:$D$34,3,FALSE)="",1,VLOOKUP(K169,'[1]Facility Info Input'!$B$25:$D$34,3,FALSE)),0)</f>
        <v>0</v>
      </c>
      <c r="N169" s="16" t="str">
        <f>IF(StaffPayroll[[#This Row],[Employee, number or code]]="","",IF(StaffPayroll[[#This Row],[Position / Title]]="","",VLOOKUP(StaffPayroll[[#This Row],[Position / Title]],[1]Lists!A:C,2,FALSE)))</f>
        <v/>
      </c>
      <c r="O169" s="16">
        <f>IF(D169="",0,StaffPayroll[[#This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9" s="17">
        <f>IF(StaffPayroll[[#This Row],[Hourly WSB  Wage Minimum]]="",0,StaffPayroll[[#This Row],[Annual NF Wage Costs after WSB Minimum]]-StaffPayroll[[#This Row],[Annual NF Wage Costs before WSB Minimum]])</f>
        <v>0</v>
      </c>
      <c r="R169" s="17">
        <f>IFERROR(IF(StaffPayroll[[#This Row],[Annual Cost of Wage Increase included in Rate Adjustment]]=0,0,Q169*'[1]Facility Info Input'!$F$10),0)</f>
        <v>0</v>
      </c>
      <c r="S169" s="18">
        <f>IFERROR(IF(StaffPayroll[[#This Row],[Annual Cost of Wage Increase included in Rate Adjustment]]=0,0,IF('[1]Facility Info Input'!$F$11&lt;=0,0,Q169*'[1]Facility Info Input'!$F$11)),0)</f>
        <v>0</v>
      </c>
      <c r="T169" s="18">
        <f>IFERROR(IF(StaffPayroll[[#This Row],[Annual Cost of Wage Increase included in Rate Adjustment]]=0,0,IF('[1]Facility Info Input'!$F$12&lt;=0,0,Q169*'[1]Facility Info Input'!$F$12)),0)</f>
        <v>0</v>
      </c>
      <c r="U169" s="18">
        <f t="shared" si="4"/>
        <v>0</v>
      </c>
      <c r="V169" s="19">
        <f t="shared" si="5"/>
        <v>0</v>
      </c>
    </row>
    <row r="170" spans="1:22" x14ac:dyDescent="0.25">
      <c r="A170" s="7"/>
      <c r="B170" s="8"/>
      <c r="C170" s="8"/>
      <c r="D170" s="9"/>
      <c r="E170" s="10"/>
      <c r="F170" s="10"/>
      <c r="G170" s="11"/>
      <c r="H170" s="12"/>
      <c r="I170" s="13"/>
      <c r="J170" s="14" t="str">
        <f>StaffPayroll[[#This Row],[Leave Blank]]&amp;" "&amp;StaffPayroll[[#This Row],[Employee, number or code]]</f>
        <v xml:space="preserve"> </v>
      </c>
      <c r="K170" s="14" t="str">
        <f>_xlfn.IFNA(VLOOKUP(StaffPayroll[[#This Row],[Position / Title]],[1]Lists!A:C,3,FALSE),"")</f>
        <v/>
      </c>
      <c r="L170" s="14">
        <f>StaffPayroll[[#This Row],[Payroll Period Ends Date (Minimum two months)]]-StaffPayroll[[#This Row],[Payroll Period Begins Date        (Must start after 6/1/2025)]]+1</f>
        <v>1</v>
      </c>
      <c r="M170" s="15">
        <f>IFERROR(IF(VLOOKUP(K170,'[1]Facility Info Input'!$B$25:$D$34,3,FALSE)="",1,VLOOKUP(K170,'[1]Facility Info Input'!$B$25:$D$34,3,FALSE)),0)</f>
        <v>0</v>
      </c>
      <c r="N170" s="16" t="str">
        <f>IF(StaffPayroll[[#This Row],[Employee, number or code]]="","",IF(StaffPayroll[[#This Row],[Position / Title]]="","",VLOOKUP(StaffPayroll[[#This Row],[Position / Title]],[1]Lists!A:C,2,FALSE)))</f>
        <v/>
      </c>
      <c r="O170" s="16">
        <f>IF(D170="",0,StaffPayroll[[#This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0" s="17">
        <f>IF(StaffPayroll[[#This Row],[Hourly WSB  Wage Minimum]]="",0,StaffPayroll[[#This Row],[Annual NF Wage Costs after WSB Minimum]]-StaffPayroll[[#This Row],[Annual NF Wage Costs before WSB Minimum]])</f>
        <v>0</v>
      </c>
      <c r="R170" s="17">
        <f>IFERROR(IF(StaffPayroll[[#This Row],[Annual Cost of Wage Increase included in Rate Adjustment]]=0,0,Q170*'[1]Facility Info Input'!$F$10),0)</f>
        <v>0</v>
      </c>
      <c r="S170" s="18">
        <f>IFERROR(IF(StaffPayroll[[#This Row],[Annual Cost of Wage Increase included in Rate Adjustment]]=0,0,IF('[1]Facility Info Input'!$F$11&lt;=0,0,Q170*'[1]Facility Info Input'!$F$11)),0)</f>
        <v>0</v>
      </c>
      <c r="T170" s="18">
        <f>IFERROR(IF(StaffPayroll[[#This Row],[Annual Cost of Wage Increase included in Rate Adjustment]]=0,0,IF('[1]Facility Info Input'!$F$12&lt;=0,0,Q170*'[1]Facility Info Input'!$F$12)),0)</f>
        <v>0</v>
      </c>
      <c r="U170" s="18">
        <f t="shared" si="4"/>
        <v>0</v>
      </c>
      <c r="V170" s="19">
        <f t="shared" si="5"/>
        <v>0</v>
      </c>
    </row>
    <row r="171" spans="1:22" x14ac:dyDescent="0.25">
      <c r="A171" s="7"/>
      <c r="B171" s="8"/>
      <c r="C171" s="8"/>
      <c r="D171" s="9"/>
      <c r="E171" s="10"/>
      <c r="F171" s="10"/>
      <c r="G171" s="11"/>
      <c r="H171" s="12"/>
      <c r="I171" s="13"/>
      <c r="J171" s="14" t="str">
        <f>StaffPayroll[[#This Row],[Leave Blank]]&amp;" "&amp;StaffPayroll[[#This Row],[Employee, number or code]]</f>
        <v xml:space="preserve"> </v>
      </c>
      <c r="K171" s="14" t="str">
        <f>_xlfn.IFNA(VLOOKUP(StaffPayroll[[#This Row],[Position / Title]],[1]Lists!A:C,3,FALSE),"")</f>
        <v/>
      </c>
      <c r="L171" s="14">
        <f>StaffPayroll[[#This Row],[Payroll Period Ends Date (Minimum two months)]]-StaffPayroll[[#This Row],[Payroll Period Begins Date        (Must start after 6/1/2025)]]+1</f>
        <v>1</v>
      </c>
      <c r="M171" s="15">
        <f>IFERROR(IF(VLOOKUP(K171,'[1]Facility Info Input'!$B$25:$D$34,3,FALSE)="",1,VLOOKUP(K171,'[1]Facility Info Input'!$B$25:$D$34,3,FALSE)),0)</f>
        <v>0</v>
      </c>
      <c r="N171" s="16" t="str">
        <f>IF(StaffPayroll[[#This Row],[Employee, number or code]]="","",IF(StaffPayroll[[#This Row],[Position / Title]]="","",VLOOKUP(StaffPayroll[[#This Row],[Position / Title]],[1]Lists!A:C,2,FALSE)))</f>
        <v/>
      </c>
      <c r="O171" s="16">
        <f>IF(D171="",0,StaffPayroll[[#This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1" s="17">
        <f>IF(StaffPayroll[[#This Row],[Hourly WSB  Wage Minimum]]="",0,StaffPayroll[[#This Row],[Annual NF Wage Costs after WSB Minimum]]-StaffPayroll[[#This Row],[Annual NF Wage Costs before WSB Minimum]])</f>
        <v>0</v>
      </c>
      <c r="R171" s="17">
        <f>IFERROR(IF(StaffPayroll[[#This Row],[Annual Cost of Wage Increase included in Rate Adjustment]]=0,0,Q171*'[1]Facility Info Input'!$F$10),0)</f>
        <v>0</v>
      </c>
      <c r="S171" s="18">
        <f>IFERROR(IF(StaffPayroll[[#This Row],[Annual Cost of Wage Increase included in Rate Adjustment]]=0,0,IF('[1]Facility Info Input'!$F$11&lt;=0,0,Q171*'[1]Facility Info Input'!$F$11)),0)</f>
        <v>0</v>
      </c>
      <c r="T171" s="18">
        <f>IFERROR(IF(StaffPayroll[[#This Row],[Annual Cost of Wage Increase included in Rate Adjustment]]=0,0,IF('[1]Facility Info Input'!$F$12&lt;=0,0,Q171*'[1]Facility Info Input'!$F$12)),0)</f>
        <v>0</v>
      </c>
      <c r="U171" s="18">
        <f t="shared" si="4"/>
        <v>0</v>
      </c>
      <c r="V171" s="19">
        <f t="shared" si="5"/>
        <v>0</v>
      </c>
    </row>
    <row r="172" spans="1:22" x14ac:dyDescent="0.25">
      <c r="A172" s="7"/>
      <c r="B172" s="8"/>
      <c r="C172" s="8"/>
      <c r="D172" s="9"/>
      <c r="E172" s="10"/>
      <c r="F172" s="10"/>
      <c r="G172" s="11"/>
      <c r="H172" s="12"/>
      <c r="I172" s="13"/>
      <c r="J172" s="14" t="str">
        <f>StaffPayroll[[#This Row],[Leave Blank]]&amp;" "&amp;StaffPayroll[[#This Row],[Employee, number or code]]</f>
        <v xml:space="preserve"> </v>
      </c>
      <c r="K172" s="14" t="str">
        <f>_xlfn.IFNA(VLOOKUP(StaffPayroll[[#This Row],[Position / Title]],[1]Lists!A:C,3,FALSE),"")</f>
        <v/>
      </c>
      <c r="L172" s="14">
        <f>StaffPayroll[[#This Row],[Payroll Period Ends Date (Minimum two months)]]-StaffPayroll[[#This Row],[Payroll Period Begins Date        (Must start after 6/1/2025)]]+1</f>
        <v>1</v>
      </c>
      <c r="M172" s="15">
        <f>IFERROR(IF(VLOOKUP(K172,'[1]Facility Info Input'!$B$25:$D$34,3,FALSE)="",1,VLOOKUP(K172,'[1]Facility Info Input'!$B$25:$D$34,3,FALSE)),0)</f>
        <v>0</v>
      </c>
      <c r="N172" s="16" t="str">
        <f>IF(StaffPayroll[[#This Row],[Employee, number or code]]="","",IF(StaffPayroll[[#This Row],[Position / Title]]="","",VLOOKUP(StaffPayroll[[#This Row],[Position / Title]],[1]Lists!A:C,2,FALSE)))</f>
        <v/>
      </c>
      <c r="O172" s="16">
        <f>IF(D172="",0,StaffPayroll[[#This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2" s="17">
        <f>IF(StaffPayroll[[#This Row],[Hourly WSB  Wage Minimum]]="",0,StaffPayroll[[#This Row],[Annual NF Wage Costs after WSB Minimum]]-StaffPayroll[[#This Row],[Annual NF Wage Costs before WSB Minimum]])</f>
        <v>0</v>
      </c>
      <c r="R172" s="17">
        <f>IFERROR(IF(StaffPayroll[[#This Row],[Annual Cost of Wage Increase included in Rate Adjustment]]=0,0,Q172*'[1]Facility Info Input'!$F$10),0)</f>
        <v>0</v>
      </c>
      <c r="S172" s="18">
        <f>IFERROR(IF(StaffPayroll[[#This Row],[Annual Cost of Wage Increase included in Rate Adjustment]]=0,0,IF('[1]Facility Info Input'!$F$11&lt;=0,0,Q172*'[1]Facility Info Input'!$F$11)),0)</f>
        <v>0</v>
      </c>
      <c r="T172" s="18">
        <f>IFERROR(IF(StaffPayroll[[#This Row],[Annual Cost of Wage Increase included in Rate Adjustment]]=0,0,IF('[1]Facility Info Input'!$F$12&lt;=0,0,Q172*'[1]Facility Info Input'!$F$12)),0)</f>
        <v>0</v>
      </c>
      <c r="U172" s="18">
        <f t="shared" si="4"/>
        <v>0</v>
      </c>
      <c r="V172" s="19">
        <f t="shared" si="5"/>
        <v>0</v>
      </c>
    </row>
    <row r="173" spans="1:22" x14ac:dyDescent="0.25">
      <c r="A173" s="7"/>
      <c r="B173" s="8"/>
      <c r="C173" s="8"/>
      <c r="D173" s="9"/>
      <c r="E173" s="10"/>
      <c r="F173" s="10"/>
      <c r="G173" s="11"/>
      <c r="H173" s="12"/>
      <c r="I173" s="13"/>
      <c r="J173" s="14" t="str">
        <f>StaffPayroll[[#This Row],[Leave Blank]]&amp;" "&amp;StaffPayroll[[#This Row],[Employee, number or code]]</f>
        <v xml:space="preserve"> </v>
      </c>
      <c r="K173" s="14" t="str">
        <f>_xlfn.IFNA(VLOOKUP(StaffPayroll[[#This Row],[Position / Title]],[1]Lists!A:C,3,FALSE),"")</f>
        <v/>
      </c>
      <c r="L173" s="14">
        <f>StaffPayroll[[#This Row],[Payroll Period Ends Date (Minimum two months)]]-StaffPayroll[[#This Row],[Payroll Period Begins Date        (Must start after 6/1/2025)]]+1</f>
        <v>1</v>
      </c>
      <c r="M173" s="15">
        <f>IFERROR(IF(VLOOKUP(K173,'[1]Facility Info Input'!$B$25:$D$34,3,FALSE)="",1,VLOOKUP(K173,'[1]Facility Info Input'!$B$25:$D$34,3,FALSE)),0)</f>
        <v>0</v>
      </c>
      <c r="N173" s="16" t="str">
        <f>IF(StaffPayroll[[#This Row],[Employee, number or code]]="","",IF(StaffPayroll[[#This Row],[Position / Title]]="","",VLOOKUP(StaffPayroll[[#This Row],[Position / Title]],[1]Lists!A:C,2,FALSE)))</f>
        <v/>
      </c>
      <c r="O173" s="16">
        <f>IF(D173="",0,StaffPayroll[[#This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3" s="17">
        <f>IF(StaffPayroll[[#This Row],[Hourly WSB  Wage Minimum]]="",0,StaffPayroll[[#This Row],[Annual NF Wage Costs after WSB Minimum]]-StaffPayroll[[#This Row],[Annual NF Wage Costs before WSB Minimum]])</f>
        <v>0</v>
      </c>
      <c r="R173" s="17">
        <f>IFERROR(IF(StaffPayroll[[#This Row],[Annual Cost of Wage Increase included in Rate Adjustment]]=0,0,Q173*'[1]Facility Info Input'!$F$10),0)</f>
        <v>0</v>
      </c>
      <c r="S173" s="18">
        <f>IFERROR(IF(StaffPayroll[[#This Row],[Annual Cost of Wage Increase included in Rate Adjustment]]=0,0,IF('[1]Facility Info Input'!$F$11&lt;=0,0,Q173*'[1]Facility Info Input'!$F$11)),0)</f>
        <v>0</v>
      </c>
      <c r="T173" s="18">
        <f>IFERROR(IF(StaffPayroll[[#This Row],[Annual Cost of Wage Increase included in Rate Adjustment]]=0,0,IF('[1]Facility Info Input'!$F$12&lt;=0,0,Q173*'[1]Facility Info Input'!$F$12)),0)</f>
        <v>0</v>
      </c>
      <c r="U173" s="18">
        <f t="shared" si="4"/>
        <v>0</v>
      </c>
      <c r="V173" s="19">
        <f t="shared" si="5"/>
        <v>0</v>
      </c>
    </row>
    <row r="174" spans="1:22" x14ac:dyDescent="0.25">
      <c r="A174" s="7"/>
      <c r="B174" s="8"/>
      <c r="C174" s="8"/>
      <c r="D174" s="9"/>
      <c r="E174" s="10"/>
      <c r="F174" s="10"/>
      <c r="G174" s="11"/>
      <c r="H174" s="12"/>
      <c r="I174" s="13"/>
      <c r="J174" s="14" t="str">
        <f>StaffPayroll[[#This Row],[Leave Blank]]&amp;" "&amp;StaffPayroll[[#This Row],[Employee, number or code]]</f>
        <v xml:space="preserve"> </v>
      </c>
      <c r="K174" s="14" t="str">
        <f>_xlfn.IFNA(VLOOKUP(StaffPayroll[[#This Row],[Position / Title]],[1]Lists!A:C,3,FALSE),"")</f>
        <v/>
      </c>
      <c r="L174" s="14">
        <f>StaffPayroll[[#This Row],[Payroll Period Ends Date (Minimum two months)]]-StaffPayroll[[#This Row],[Payroll Period Begins Date        (Must start after 6/1/2025)]]+1</f>
        <v>1</v>
      </c>
      <c r="M174" s="15">
        <f>IFERROR(IF(VLOOKUP(K174,'[1]Facility Info Input'!$B$25:$D$34,3,FALSE)="",1,VLOOKUP(K174,'[1]Facility Info Input'!$B$25:$D$34,3,FALSE)),0)</f>
        <v>0</v>
      </c>
      <c r="N174" s="16" t="str">
        <f>IF(StaffPayroll[[#This Row],[Employee, number or code]]="","",IF(StaffPayroll[[#This Row],[Position / Title]]="","",VLOOKUP(StaffPayroll[[#This Row],[Position / Title]],[1]Lists!A:C,2,FALSE)))</f>
        <v/>
      </c>
      <c r="O174" s="16">
        <f>IF(D174="",0,StaffPayroll[[#This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4" s="17">
        <f>IF(StaffPayroll[[#This Row],[Hourly WSB  Wage Minimum]]="",0,StaffPayroll[[#This Row],[Annual NF Wage Costs after WSB Minimum]]-StaffPayroll[[#This Row],[Annual NF Wage Costs before WSB Minimum]])</f>
        <v>0</v>
      </c>
      <c r="R174" s="17">
        <f>IFERROR(IF(StaffPayroll[[#This Row],[Annual Cost of Wage Increase included in Rate Adjustment]]=0,0,Q174*'[1]Facility Info Input'!$F$10),0)</f>
        <v>0</v>
      </c>
      <c r="S174" s="18">
        <f>IFERROR(IF(StaffPayroll[[#This Row],[Annual Cost of Wage Increase included in Rate Adjustment]]=0,0,IF('[1]Facility Info Input'!$F$11&lt;=0,0,Q174*'[1]Facility Info Input'!$F$11)),0)</f>
        <v>0</v>
      </c>
      <c r="T174" s="18">
        <f>IFERROR(IF(StaffPayroll[[#This Row],[Annual Cost of Wage Increase included in Rate Adjustment]]=0,0,IF('[1]Facility Info Input'!$F$12&lt;=0,0,Q174*'[1]Facility Info Input'!$F$12)),0)</f>
        <v>0</v>
      </c>
      <c r="U174" s="18">
        <f t="shared" si="4"/>
        <v>0</v>
      </c>
      <c r="V174" s="19">
        <f t="shared" si="5"/>
        <v>0</v>
      </c>
    </row>
    <row r="175" spans="1:22" x14ac:dyDescent="0.25">
      <c r="A175" s="7"/>
      <c r="B175" s="8"/>
      <c r="C175" s="8"/>
      <c r="D175" s="9"/>
      <c r="E175" s="10"/>
      <c r="F175" s="10"/>
      <c r="G175" s="11"/>
      <c r="H175" s="12"/>
      <c r="I175" s="13"/>
      <c r="J175" s="14" t="str">
        <f>StaffPayroll[[#This Row],[Leave Blank]]&amp;" "&amp;StaffPayroll[[#This Row],[Employee, number or code]]</f>
        <v xml:space="preserve"> </v>
      </c>
      <c r="K175" s="14" t="str">
        <f>_xlfn.IFNA(VLOOKUP(StaffPayroll[[#This Row],[Position / Title]],[1]Lists!A:C,3,FALSE),"")</f>
        <v/>
      </c>
      <c r="L175" s="14">
        <f>StaffPayroll[[#This Row],[Payroll Period Ends Date (Minimum two months)]]-StaffPayroll[[#This Row],[Payroll Period Begins Date        (Must start after 6/1/2025)]]+1</f>
        <v>1</v>
      </c>
      <c r="M175" s="15">
        <f>IFERROR(IF(VLOOKUP(K175,'[1]Facility Info Input'!$B$25:$D$34,3,FALSE)="",1,VLOOKUP(K175,'[1]Facility Info Input'!$B$25:$D$34,3,FALSE)),0)</f>
        <v>0</v>
      </c>
      <c r="N175" s="16" t="str">
        <f>IF(StaffPayroll[[#This Row],[Employee, number or code]]="","",IF(StaffPayroll[[#This Row],[Position / Title]]="","",VLOOKUP(StaffPayroll[[#This Row],[Position / Title]],[1]Lists!A:C,2,FALSE)))</f>
        <v/>
      </c>
      <c r="O175" s="16">
        <f>IF(D175="",0,StaffPayroll[[#This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5" s="17">
        <f>IF(StaffPayroll[[#This Row],[Hourly WSB  Wage Minimum]]="",0,StaffPayroll[[#This Row],[Annual NF Wage Costs after WSB Minimum]]-StaffPayroll[[#This Row],[Annual NF Wage Costs before WSB Minimum]])</f>
        <v>0</v>
      </c>
      <c r="R175" s="17">
        <f>IFERROR(IF(StaffPayroll[[#This Row],[Annual Cost of Wage Increase included in Rate Adjustment]]=0,0,Q175*'[1]Facility Info Input'!$F$10),0)</f>
        <v>0</v>
      </c>
      <c r="S175" s="18">
        <f>IFERROR(IF(StaffPayroll[[#This Row],[Annual Cost of Wage Increase included in Rate Adjustment]]=0,0,IF('[1]Facility Info Input'!$F$11&lt;=0,0,Q175*'[1]Facility Info Input'!$F$11)),0)</f>
        <v>0</v>
      </c>
      <c r="T175" s="18">
        <f>IFERROR(IF(StaffPayroll[[#This Row],[Annual Cost of Wage Increase included in Rate Adjustment]]=0,0,IF('[1]Facility Info Input'!$F$12&lt;=0,0,Q175*'[1]Facility Info Input'!$F$12)),0)</f>
        <v>0</v>
      </c>
      <c r="U175" s="18">
        <f t="shared" si="4"/>
        <v>0</v>
      </c>
      <c r="V175" s="19">
        <f t="shared" si="5"/>
        <v>0</v>
      </c>
    </row>
    <row r="176" spans="1:22" x14ac:dyDescent="0.25">
      <c r="A176" s="7"/>
      <c r="B176" s="8"/>
      <c r="C176" s="8"/>
      <c r="D176" s="9"/>
      <c r="E176" s="10"/>
      <c r="F176" s="10"/>
      <c r="G176" s="11"/>
      <c r="H176" s="12"/>
      <c r="I176" s="13"/>
      <c r="J176" s="14" t="str">
        <f>StaffPayroll[[#This Row],[Leave Blank]]&amp;" "&amp;StaffPayroll[[#This Row],[Employee, number or code]]</f>
        <v xml:space="preserve"> </v>
      </c>
      <c r="K176" s="14" t="str">
        <f>_xlfn.IFNA(VLOOKUP(StaffPayroll[[#This Row],[Position / Title]],[1]Lists!A:C,3,FALSE),"")</f>
        <v/>
      </c>
      <c r="L176" s="14">
        <f>StaffPayroll[[#This Row],[Payroll Period Ends Date (Minimum two months)]]-StaffPayroll[[#This Row],[Payroll Period Begins Date        (Must start after 6/1/2025)]]+1</f>
        <v>1</v>
      </c>
      <c r="M176" s="15">
        <f>IFERROR(IF(VLOOKUP(K176,'[1]Facility Info Input'!$B$25:$D$34,3,FALSE)="",1,VLOOKUP(K176,'[1]Facility Info Input'!$B$25:$D$34,3,FALSE)),0)</f>
        <v>0</v>
      </c>
      <c r="N176" s="16" t="str">
        <f>IF(StaffPayroll[[#This Row],[Employee, number or code]]="","",IF(StaffPayroll[[#This Row],[Position / Title]]="","",VLOOKUP(StaffPayroll[[#This Row],[Position / Title]],[1]Lists!A:C,2,FALSE)))</f>
        <v/>
      </c>
      <c r="O176" s="16">
        <f>IF(D176="",0,StaffPayroll[[#This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6" s="17">
        <f>IF(StaffPayroll[[#This Row],[Hourly WSB  Wage Minimum]]="",0,StaffPayroll[[#This Row],[Annual NF Wage Costs after WSB Minimum]]-StaffPayroll[[#This Row],[Annual NF Wage Costs before WSB Minimum]])</f>
        <v>0</v>
      </c>
      <c r="R176" s="17">
        <f>IFERROR(IF(StaffPayroll[[#This Row],[Annual Cost of Wage Increase included in Rate Adjustment]]=0,0,Q176*'[1]Facility Info Input'!$F$10),0)</f>
        <v>0</v>
      </c>
      <c r="S176" s="18">
        <f>IFERROR(IF(StaffPayroll[[#This Row],[Annual Cost of Wage Increase included in Rate Adjustment]]=0,0,IF('[1]Facility Info Input'!$F$11&lt;=0,0,Q176*'[1]Facility Info Input'!$F$11)),0)</f>
        <v>0</v>
      </c>
      <c r="T176" s="18">
        <f>IFERROR(IF(StaffPayroll[[#This Row],[Annual Cost of Wage Increase included in Rate Adjustment]]=0,0,IF('[1]Facility Info Input'!$F$12&lt;=0,0,Q176*'[1]Facility Info Input'!$F$12)),0)</f>
        <v>0</v>
      </c>
      <c r="U176" s="18">
        <f t="shared" si="4"/>
        <v>0</v>
      </c>
      <c r="V176" s="19">
        <f t="shared" si="5"/>
        <v>0</v>
      </c>
    </row>
    <row r="177" spans="1:22" x14ac:dyDescent="0.25">
      <c r="A177" s="7"/>
      <c r="B177" s="8"/>
      <c r="C177" s="8"/>
      <c r="D177" s="9"/>
      <c r="E177" s="10"/>
      <c r="F177" s="10"/>
      <c r="G177" s="11"/>
      <c r="H177" s="12"/>
      <c r="I177" s="13"/>
      <c r="J177" s="14" t="str">
        <f>StaffPayroll[[#This Row],[Leave Blank]]&amp;" "&amp;StaffPayroll[[#This Row],[Employee, number or code]]</f>
        <v xml:space="preserve"> </v>
      </c>
      <c r="K177" s="14" t="str">
        <f>_xlfn.IFNA(VLOOKUP(StaffPayroll[[#This Row],[Position / Title]],[1]Lists!A:C,3,FALSE),"")</f>
        <v/>
      </c>
      <c r="L177" s="14">
        <f>StaffPayroll[[#This Row],[Payroll Period Ends Date (Minimum two months)]]-StaffPayroll[[#This Row],[Payroll Period Begins Date        (Must start after 6/1/2025)]]+1</f>
        <v>1</v>
      </c>
      <c r="M177" s="15">
        <f>IFERROR(IF(VLOOKUP(K177,'[1]Facility Info Input'!$B$25:$D$34,3,FALSE)="",1,VLOOKUP(K177,'[1]Facility Info Input'!$B$25:$D$34,3,FALSE)),0)</f>
        <v>0</v>
      </c>
      <c r="N177" s="16" t="str">
        <f>IF(StaffPayroll[[#This Row],[Employee, number or code]]="","",IF(StaffPayroll[[#This Row],[Position / Title]]="","",VLOOKUP(StaffPayroll[[#This Row],[Position / Title]],[1]Lists!A:C,2,FALSE)))</f>
        <v/>
      </c>
      <c r="O177" s="16">
        <f>IF(D177="",0,StaffPayroll[[#This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7" s="17">
        <f>IF(StaffPayroll[[#This Row],[Hourly WSB  Wage Minimum]]="",0,StaffPayroll[[#This Row],[Annual NF Wage Costs after WSB Minimum]]-StaffPayroll[[#This Row],[Annual NF Wage Costs before WSB Minimum]])</f>
        <v>0</v>
      </c>
      <c r="R177" s="17">
        <f>IFERROR(IF(StaffPayroll[[#This Row],[Annual Cost of Wage Increase included in Rate Adjustment]]=0,0,Q177*'[1]Facility Info Input'!$F$10),0)</f>
        <v>0</v>
      </c>
      <c r="S177" s="18">
        <f>IFERROR(IF(StaffPayroll[[#This Row],[Annual Cost of Wage Increase included in Rate Adjustment]]=0,0,IF('[1]Facility Info Input'!$F$11&lt;=0,0,Q177*'[1]Facility Info Input'!$F$11)),0)</f>
        <v>0</v>
      </c>
      <c r="T177" s="18">
        <f>IFERROR(IF(StaffPayroll[[#This Row],[Annual Cost of Wage Increase included in Rate Adjustment]]=0,0,IF('[1]Facility Info Input'!$F$12&lt;=0,0,Q177*'[1]Facility Info Input'!$F$12)),0)</f>
        <v>0</v>
      </c>
      <c r="U177" s="18">
        <f t="shared" si="4"/>
        <v>0</v>
      </c>
      <c r="V177" s="19">
        <f t="shared" si="5"/>
        <v>0</v>
      </c>
    </row>
    <row r="178" spans="1:22" x14ac:dyDescent="0.25">
      <c r="A178" s="7"/>
      <c r="B178" s="8"/>
      <c r="C178" s="8"/>
      <c r="D178" s="9"/>
      <c r="E178" s="10"/>
      <c r="F178" s="10"/>
      <c r="G178" s="11"/>
      <c r="H178" s="12"/>
      <c r="I178" s="13"/>
      <c r="J178" s="14" t="str">
        <f>StaffPayroll[[#This Row],[Leave Blank]]&amp;" "&amp;StaffPayroll[[#This Row],[Employee, number or code]]</f>
        <v xml:space="preserve"> </v>
      </c>
      <c r="K178" s="14" t="str">
        <f>_xlfn.IFNA(VLOOKUP(StaffPayroll[[#This Row],[Position / Title]],[1]Lists!A:C,3,FALSE),"")</f>
        <v/>
      </c>
      <c r="L178" s="14">
        <f>StaffPayroll[[#This Row],[Payroll Period Ends Date (Minimum two months)]]-StaffPayroll[[#This Row],[Payroll Period Begins Date        (Must start after 6/1/2025)]]+1</f>
        <v>1</v>
      </c>
      <c r="M178" s="15">
        <f>IFERROR(IF(VLOOKUP(K178,'[1]Facility Info Input'!$B$25:$D$34,3,FALSE)="",1,VLOOKUP(K178,'[1]Facility Info Input'!$B$25:$D$34,3,FALSE)),0)</f>
        <v>0</v>
      </c>
      <c r="N178" s="16" t="str">
        <f>IF(StaffPayroll[[#This Row],[Employee, number or code]]="","",IF(StaffPayroll[[#This Row],[Position / Title]]="","",VLOOKUP(StaffPayroll[[#This Row],[Position / Title]],[1]Lists!A:C,2,FALSE)))</f>
        <v/>
      </c>
      <c r="O178" s="16">
        <f>IF(D178="",0,StaffPayroll[[#This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8" s="17">
        <f>IF(StaffPayroll[[#This Row],[Hourly WSB  Wage Minimum]]="",0,StaffPayroll[[#This Row],[Annual NF Wage Costs after WSB Minimum]]-StaffPayroll[[#This Row],[Annual NF Wage Costs before WSB Minimum]])</f>
        <v>0</v>
      </c>
      <c r="R178" s="17">
        <f>IFERROR(IF(StaffPayroll[[#This Row],[Annual Cost of Wage Increase included in Rate Adjustment]]=0,0,Q178*'[1]Facility Info Input'!$F$10),0)</f>
        <v>0</v>
      </c>
      <c r="S178" s="18">
        <f>IFERROR(IF(StaffPayroll[[#This Row],[Annual Cost of Wage Increase included in Rate Adjustment]]=0,0,IF('[1]Facility Info Input'!$F$11&lt;=0,0,Q178*'[1]Facility Info Input'!$F$11)),0)</f>
        <v>0</v>
      </c>
      <c r="T178" s="18">
        <f>IFERROR(IF(StaffPayroll[[#This Row],[Annual Cost of Wage Increase included in Rate Adjustment]]=0,0,IF('[1]Facility Info Input'!$F$12&lt;=0,0,Q178*'[1]Facility Info Input'!$F$12)),0)</f>
        <v>0</v>
      </c>
      <c r="U178" s="18">
        <f t="shared" si="4"/>
        <v>0</v>
      </c>
      <c r="V178" s="19">
        <f t="shared" si="5"/>
        <v>0</v>
      </c>
    </row>
    <row r="179" spans="1:22" x14ac:dyDescent="0.25">
      <c r="A179" s="7"/>
      <c r="B179" s="8"/>
      <c r="C179" s="8"/>
      <c r="D179" s="9"/>
      <c r="E179" s="10"/>
      <c r="F179" s="10"/>
      <c r="G179" s="11"/>
      <c r="H179" s="12"/>
      <c r="I179" s="13"/>
      <c r="J179" s="14" t="str">
        <f>StaffPayroll[[#This Row],[Leave Blank]]&amp;" "&amp;StaffPayroll[[#This Row],[Employee, number or code]]</f>
        <v xml:space="preserve"> </v>
      </c>
      <c r="K179" s="14" t="str">
        <f>_xlfn.IFNA(VLOOKUP(StaffPayroll[[#This Row],[Position / Title]],[1]Lists!A:C,3,FALSE),"")</f>
        <v/>
      </c>
      <c r="L179" s="14">
        <f>StaffPayroll[[#This Row],[Payroll Period Ends Date (Minimum two months)]]-StaffPayroll[[#This Row],[Payroll Period Begins Date        (Must start after 6/1/2025)]]+1</f>
        <v>1</v>
      </c>
      <c r="M179" s="15">
        <f>IFERROR(IF(VLOOKUP(K179,'[1]Facility Info Input'!$B$25:$D$34,3,FALSE)="",1,VLOOKUP(K179,'[1]Facility Info Input'!$B$25:$D$34,3,FALSE)),0)</f>
        <v>0</v>
      </c>
      <c r="N179" s="16" t="str">
        <f>IF(StaffPayroll[[#This Row],[Employee, number or code]]="","",IF(StaffPayroll[[#This Row],[Position / Title]]="","",VLOOKUP(StaffPayroll[[#This Row],[Position / Title]],[1]Lists!A:C,2,FALSE)))</f>
        <v/>
      </c>
      <c r="O179" s="16">
        <f>IF(D179="",0,StaffPayroll[[#This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9" s="17">
        <f>IF(StaffPayroll[[#This Row],[Hourly WSB  Wage Minimum]]="",0,StaffPayroll[[#This Row],[Annual NF Wage Costs after WSB Minimum]]-StaffPayroll[[#This Row],[Annual NF Wage Costs before WSB Minimum]])</f>
        <v>0</v>
      </c>
      <c r="R179" s="17">
        <f>IFERROR(IF(StaffPayroll[[#This Row],[Annual Cost of Wage Increase included in Rate Adjustment]]=0,0,Q179*'[1]Facility Info Input'!$F$10),0)</f>
        <v>0</v>
      </c>
      <c r="S179" s="18">
        <f>IFERROR(IF(StaffPayroll[[#This Row],[Annual Cost of Wage Increase included in Rate Adjustment]]=0,0,IF('[1]Facility Info Input'!$F$11&lt;=0,0,Q179*'[1]Facility Info Input'!$F$11)),0)</f>
        <v>0</v>
      </c>
      <c r="T179" s="18">
        <f>IFERROR(IF(StaffPayroll[[#This Row],[Annual Cost of Wage Increase included in Rate Adjustment]]=0,0,IF('[1]Facility Info Input'!$F$12&lt;=0,0,Q179*'[1]Facility Info Input'!$F$12)),0)</f>
        <v>0</v>
      </c>
      <c r="U179" s="18">
        <f t="shared" si="4"/>
        <v>0</v>
      </c>
      <c r="V179" s="19">
        <f t="shared" si="5"/>
        <v>0</v>
      </c>
    </row>
    <row r="180" spans="1:22" x14ac:dyDescent="0.25">
      <c r="A180" s="7"/>
      <c r="B180" s="8"/>
      <c r="C180" s="8"/>
      <c r="D180" s="9"/>
      <c r="E180" s="10"/>
      <c r="F180" s="10"/>
      <c r="G180" s="11"/>
      <c r="H180" s="12"/>
      <c r="I180" s="13"/>
      <c r="J180" s="14" t="str">
        <f>StaffPayroll[[#This Row],[Leave Blank]]&amp;" "&amp;StaffPayroll[[#This Row],[Employee, number or code]]</f>
        <v xml:space="preserve"> </v>
      </c>
      <c r="K180" s="14" t="str">
        <f>_xlfn.IFNA(VLOOKUP(StaffPayroll[[#This Row],[Position / Title]],[1]Lists!A:C,3,FALSE),"")</f>
        <v/>
      </c>
      <c r="L180" s="14">
        <f>StaffPayroll[[#This Row],[Payroll Period Ends Date (Minimum two months)]]-StaffPayroll[[#This Row],[Payroll Period Begins Date        (Must start after 6/1/2025)]]+1</f>
        <v>1</v>
      </c>
      <c r="M180" s="15">
        <f>IFERROR(IF(VLOOKUP(K180,'[1]Facility Info Input'!$B$25:$D$34,3,FALSE)="",1,VLOOKUP(K180,'[1]Facility Info Input'!$B$25:$D$34,3,FALSE)),0)</f>
        <v>0</v>
      </c>
      <c r="N180" s="16" t="str">
        <f>IF(StaffPayroll[[#This Row],[Employee, number or code]]="","",IF(StaffPayroll[[#This Row],[Position / Title]]="","",VLOOKUP(StaffPayroll[[#This Row],[Position / Title]],[1]Lists!A:C,2,FALSE)))</f>
        <v/>
      </c>
      <c r="O180" s="16">
        <f>IF(D180="",0,StaffPayroll[[#This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0" s="17">
        <f>IF(StaffPayroll[[#This Row],[Hourly WSB  Wage Minimum]]="",0,StaffPayroll[[#This Row],[Annual NF Wage Costs after WSB Minimum]]-StaffPayroll[[#This Row],[Annual NF Wage Costs before WSB Minimum]])</f>
        <v>0</v>
      </c>
      <c r="R180" s="17">
        <f>IFERROR(IF(StaffPayroll[[#This Row],[Annual Cost of Wage Increase included in Rate Adjustment]]=0,0,Q180*'[1]Facility Info Input'!$F$10),0)</f>
        <v>0</v>
      </c>
      <c r="S180" s="18">
        <f>IFERROR(IF(StaffPayroll[[#This Row],[Annual Cost of Wage Increase included in Rate Adjustment]]=0,0,IF('[1]Facility Info Input'!$F$11&lt;=0,0,Q180*'[1]Facility Info Input'!$F$11)),0)</f>
        <v>0</v>
      </c>
      <c r="T180" s="18">
        <f>IFERROR(IF(StaffPayroll[[#This Row],[Annual Cost of Wage Increase included in Rate Adjustment]]=0,0,IF('[1]Facility Info Input'!$F$12&lt;=0,0,Q180*'[1]Facility Info Input'!$F$12)),0)</f>
        <v>0</v>
      </c>
      <c r="U180" s="18">
        <f t="shared" si="4"/>
        <v>0</v>
      </c>
      <c r="V180" s="19">
        <f t="shared" si="5"/>
        <v>0</v>
      </c>
    </row>
    <row r="181" spans="1:22" x14ac:dyDescent="0.25">
      <c r="A181" s="7"/>
      <c r="B181" s="8"/>
      <c r="C181" s="8"/>
      <c r="D181" s="9"/>
      <c r="E181" s="10"/>
      <c r="F181" s="10"/>
      <c r="G181" s="11"/>
      <c r="H181" s="12"/>
      <c r="I181" s="13"/>
      <c r="J181" s="14" t="str">
        <f>StaffPayroll[[#This Row],[Leave Blank]]&amp;" "&amp;StaffPayroll[[#This Row],[Employee, number or code]]</f>
        <v xml:space="preserve"> </v>
      </c>
      <c r="K181" s="14" t="str">
        <f>_xlfn.IFNA(VLOOKUP(StaffPayroll[[#This Row],[Position / Title]],[1]Lists!A:C,3,FALSE),"")</f>
        <v/>
      </c>
      <c r="L181" s="14">
        <f>StaffPayroll[[#This Row],[Payroll Period Ends Date (Minimum two months)]]-StaffPayroll[[#This Row],[Payroll Period Begins Date        (Must start after 6/1/2025)]]+1</f>
        <v>1</v>
      </c>
      <c r="M181" s="15">
        <f>IFERROR(IF(VLOOKUP(K181,'[1]Facility Info Input'!$B$25:$D$34,3,FALSE)="",1,VLOOKUP(K181,'[1]Facility Info Input'!$B$25:$D$34,3,FALSE)),0)</f>
        <v>0</v>
      </c>
      <c r="N181" s="16" t="str">
        <f>IF(StaffPayroll[[#This Row],[Employee, number or code]]="","",IF(StaffPayroll[[#This Row],[Position / Title]]="","",VLOOKUP(StaffPayroll[[#This Row],[Position / Title]],[1]Lists!A:C,2,FALSE)))</f>
        <v/>
      </c>
      <c r="O181" s="16">
        <f>IF(D181="",0,StaffPayroll[[#This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1" s="17">
        <f>IF(StaffPayroll[[#This Row],[Hourly WSB  Wage Minimum]]="",0,StaffPayroll[[#This Row],[Annual NF Wage Costs after WSB Minimum]]-StaffPayroll[[#This Row],[Annual NF Wage Costs before WSB Minimum]])</f>
        <v>0</v>
      </c>
      <c r="R181" s="17">
        <f>IFERROR(IF(StaffPayroll[[#This Row],[Annual Cost of Wage Increase included in Rate Adjustment]]=0,0,Q181*'[1]Facility Info Input'!$F$10),0)</f>
        <v>0</v>
      </c>
      <c r="S181" s="18">
        <f>IFERROR(IF(StaffPayroll[[#This Row],[Annual Cost of Wage Increase included in Rate Adjustment]]=0,0,IF('[1]Facility Info Input'!$F$11&lt;=0,0,Q181*'[1]Facility Info Input'!$F$11)),0)</f>
        <v>0</v>
      </c>
      <c r="T181" s="18">
        <f>IFERROR(IF(StaffPayroll[[#This Row],[Annual Cost of Wage Increase included in Rate Adjustment]]=0,0,IF('[1]Facility Info Input'!$F$12&lt;=0,0,Q181*'[1]Facility Info Input'!$F$12)),0)</f>
        <v>0</v>
      </c>
      <c r="U181" s="18">
        <f t="shared" si="4"/>
        <v>0</v>
      </c>
      <c r="V181" s="19">
        <f t="shared" si="5"/>
        <v>0</v>
      </c>
    </row>
    <row r="182" spans="1:22" x14ac:dyDescent="0.25">
      <c r="A182" s="7"/>
      <c r="B182" s="8"/>
      <c r="C182" s="8"/>
      <c r="D182" s="9"/>
      <c r="E182" s="10"/>
      <c r="F182" s="10"/>
      <c r="G182" s="11"/>
      <c r="H182" s="12"/>
      <c r="I182" s="13"/>
      <c r="J182" s="14" t="str">
        <f>StaffPayroll[[#This Row],[Leave Blank]]&amp;" "&amp;StaffPayroll[[#This Row],[Employee, number or code]]</f>
        <v xml:space="preserve"> </v>
      </c>
      <c r="K182" s="14" t="str">
        <f>_xlfn.IFNA(VLOOKUP(StaffPayroll[[#This Row],[Position / Title]],[1]Lists!A:C,3,FALSE),"")</f>
        <v/>
      </c>
      <c r="L182" s="14">
        <f>StaffPayroll[[#This Row],[Payroll Period Ends Date (Minimum two months)]]-StaffPayroll[[#This Row],[Payroll Period Begins Date        (Must start after 6/1/2025)]]+1</f>
        <v>1</v>
      </c>
      <c r="M182" s="15">
        <f>IFERROR(IF(VLOOKUP(K182,'[1]Facility Info Input'!$B$25:$D$34,3,FALSE)="",1,VLOOKUP(K182,'[1]Facility Info Input'!$B$25:$D$34,3,FALSE)),0)</f>
        <v>0</v>
      </c>
      <c r="N182" s="16" t="str">
        <f>IF(StaffPayroll[[#This Row],[Employee, number or code]]="","",IF(StaffPayroll[[#This Row],[Position / Title]]="","",VLOOKUP(StaffPayroll[[#This Row],[Position / Title]],[1]Lists!A:C,2,FALSE)))</f>
        <v/>
      </c>
      <c r="O182" s="16">
        <f>IF(D182="",0,StaffPayroll[[#This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2" s="17">
        <f>IF(StaffPayroll[[#This Row],[Hourly WSB  Wage Minimum]]="",0,StaffPayroll[[#This Row],[Annual NF Wage Costs after WSB Minimum]]-StaffPayroll[[#This Row],[Annual NF Wage Costs before WSB Minimum]])</f>
        <v>0</v>
      </c>
      <c r="R182" s="17">
        <f>IFERROR(IF(StaffPayroll[[#This Row],[Annual Cost of Wage Increase included in Rate Adjustment]]=0,0,Q182*'[1]Facility Info Input'!$F$10),0)</f>
        <v>0</v>
      </c>
      <c r="S182" s="18">
        <f>IFERROR(IF(StaffPayroll[[#This Row],[Annual Cost of Wage Increase included in Rate Adjustment]]=0,0,IF('[1]Facility Info Input'!$F$11&lt;=0,0,Q182*'[1]Facility Info Input'!$F$11)),0)</f>
        <v>0</v>
      </c>
      <c r="T182" s="18">
        <f>IFERROR(IF(StaffPayroll[[#This Row],[Annual Cost of Wage Increase included in Rate Adjustment]]=0,0,IF('[1]Facility Info Input'!$F$12&lt;=0,0,Q182*'[1]Facility Info Input'!$F$12)),0)</f>
        <v>0</v>
      </c>
      <c r="U182" s="18">
        <f t="shared" si="4"/>
        <v>0</v>
      </c>
      <c r="V182" s="19">
        <f t="shared" si="5"/>
        <v>0</v>
      </c>
    </row>
    <row r="183" spans="1:22" x14ac:dyDescent="0.25">
      <c r="A183" s="7"/>
      <c r="B183" s="8"/>
      <c r="C183" s="8"/>
      <c r="D183" s="9"/>
      <c r="E183" s="10"/>
      <c r="F183" s="10"/>
      <c r="G183" s="11"/>
      <c r="H183" s="12"/>
      <c r="I183" s="13"/>
      <c r="J183" s="14" t="str">
        <f>StaffPayroll[[#This Row],[Leave Blank]]&amp;" "&amp;StaffPayroll[[#This Row],[Employee, number or code]]</f>
        <v xml:space="preserve"> </v>
      </c>
      <c r="K183" s="14" t="str">
        <f>_xlfn.IFNA(VLOOKUP(StaffPayroll[[#This Row],[Position / Title]],[1]Lists!A:C,3,FALSE),"")</f>
        <v/>
      </c>
      <c r="L183" s="14">
        <f>StaffPayroll[[#This Row],[Payroll Period Ends Date (Minimum two months)]]-StaffPayroll[[#This Row],[Payroll Period Begins Date        (Must start after 6/1/2025)]]+1</f>
        <v>1</v>
      </c>
      <c r="M183" s="15">
        <f>IFERROR(IF(VLOOKUP(K183,'[1]Facility Info Input'!$B$25:$D$34,3,FALSE)="",1,VLOOKUP(K183,'[1]Facility Info Input'!$B$25:$D$34,3,FALSE)),0)</f>
        <v>0</v>
      </c>
      <c r="N183" s="16" t="str">
        <f>IF(StaffPayroll[[#This Row],[Employee, number or code]]="","",IF(StaffPayroll[[#This Row],[Position / Title]]="","",VLOOKUP(StaffPayroll[[#This Row],[Position / Title]],[1]Lists!A:C,2,FALSE)))</f>
        <v/>
      </c>
      <c r="O183" s="16">
        <f>IF(D183="",0,StaffPayroll[[#This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3" s="17">
        <f>IF(StaffPayroll[[#This Row],[Hourly WSB  Wage Minimum]]="",0,StaffPayroll[[#This Row],[Annual NF Wage Costs after WSB Minimum]]-StaffPayroll[[#This Row],[Annual NF Wage Costs before WSB Minimum]])</f>
        <v>0</v>
      </c>
      <c r="R183" s="17">
        <f>IFERROR(IF(StaffPayroll[[#This Row],[Annual Cost of Wage Increase included in Rate Adjustment]]=0,0,Q183*'[1]Facility Info Input'!$F$10),0)</f>
        <v>0</v>
      </c>
      <c r="S183" s="18">
        <f>IFERROR(IF(StaffPayroll[[#This Row],[Annual Cost of Wage Increase included in Rate Adjustment]]=0,0,IF('[1]Facility Info Input'!$F$11&lt;=0,0,Q183*'[1]Facility Info Input'!$F$11)),0)</f>
        <v>0</v>
      </c>
      <c r="T183" s="18">
        <f>IFERROR(IF(StaffPayroll[[#This Row],[Annual Cost of Wage Increase included in Rate Adjustment]]=0,0,IF('[1]Facility Info Input'!$F$12&lt;=0,0,Q183*'[1]Facility Info Input'!$F$12)),0)</f>
        <v>0</v>
      </c>
      <c r="U183" s="18">
        <f t="shared" si="4"/>
        <v>0</v>
      </c>
      <c r="V183" s="19">
        <f t="shared" si="5"/>
        <v>0</v>
      </c>
    </row>
    <row r="184" spans="1:22" x14ac:dyDescent="0.25">
      <c r="A184" s="7"/>
      <c r="B184" s="8"/>
      <c r="C184" s="8"/>
      <c r="D184" s="9"/>
      <c r="E184" s="10"/>
      <c r="F184" s="10"/>
      <c r="G184" s="11"/>
      <c r="H184" s="12"/>
      <c r="I184" s="13"/>
      <c r="J184" s="14" t="str">
        <f>StaffPayroll[[#This Row],[Leave Blank]]&amp;" "&amp;StaffPayroll[[#This Row],[Employee, number or code]]</f>
        <v xml:space="preserve"> </v>
      </c>
      <c r="K184" s="14" t="str">
        <f>_xlfn.IFNA(VLOOKUP(StaffPayroll[[#This Row],[Position / Title]],[1]Lists!A:C,3,FALSE),"")</f>
        <v/>
      </c>
      <c r="L184" s="14">
        <f>StaffPayroll[[#This Row],[Payroll Period Ends Date (Minimum two months)]]-StaffPayroll[[#This Row],[Payroll Period Begins Date        (Must start after 6/1/2025)]]+1</f>
        <v>1</v>
      </c>
      <c r="M184" s="15">
        <f>IFERROR(IF(VLOOKUP(K184,'[1]Facility Info Input'!$B$25:$D$34,3,FALSE)="",1,VLOOKUP(K184,'[1]Facility Info Input'!$B$25:$D$34,3,FALSE)),0)</f>
        <v>0</v>
      </c>
      <c r="N184" s="16" t="str">
        <f>IF(StaffPayroll[[#This Row],[Employee, number or code]]="","",IF(StaffPayroll[[#This Row],[Position / Title]]="","",VLOOKUP(StaffPayroll[[#This Row],[Position / Title]],[1]Lists!A:C,2,FALSE)))</f>
        <v/>
      </c>
      <c r="O184" s="16">
        <f>IF(D184="",0,StaffPayroll[[#This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4" s="17">
        <f>IF(StaffPayroll[[#This Row],[Hourly WSB  Wage Minimum]]="",0,StaffPayroll[[#This Row],[Annual NF Wage Costs after WSB Minimum]]-StaffPayroll[[#This Row],[Annual NF Wage Costs before WSB Minimum]])</f>
        <v>0</v>
      </c>
      <c r="R184" s="17">
        <f>IFERROR(IF(StaffPayroll[[#This Row],[Annual Cost of Wage Increase included in Rate Adjustment]]=0,0,Q184*'[1]Facility Info Input'!$F$10),0)</f>
        <v>0</v>
      </c>
      <c r="S184" s="18">
        <f>IFERROR(IF(StaffPayroll[[#This Row],[Annual Cost of Wage Increase included in Rate Adjustment]]=0,0,IF('[1]Facility Info Input'!$F$11&lt;=0,0,Q184*'[1]Facility Info Input'!$F$11)),0)</f>
        <v>0</v>
      </c>
      <c r="T184" s="18">
        <f>IFERROR(IF(StaffPayroll[[#This Row],[Annual Cost of Wage Increase included in Rate Adjustment]]=0,0,IF('[1]Facility Info Input'!$F$12&lt;=0,0,Q184*'[1]Facility Info Input'!$F$12)),0)</f>
        <v>0</v>
      </c>
      <c r="U184" s="18">
        <f t="shared" si="4"/>
        <v>0</v>
      </c>
      <c r="V184" s="19">
        <f t="shared" si="5"/>
        <v>0</v>
      </c>
    </row>
    <row r="185" spans="1:22" x14ac:dyDescent="0.25">
      <c r="A185" s="7"/>
      <c r="B185" s="8"/>
      <c r="C185" s="8"/>
      <c r="D185" s="9"/>
      <c r="E185" s="10"/>
      <c r="F185" s="10"/>
      <c r="G185" s="11"/>
      <c r="H185" s="12"/>
      <c r="I185" s="13"/>
      <c r="J185" s="14" t="str">
        <f>StaffPayroll[[#This Row],[Leave Blank]]&amp;" "&amp;StaffPayroll[[#This Row],[Employee, number or code]]</f>
        <v xml:space="preserve"> </v>
      </c>
      <c r="K185" s="14" t="str">
        <f>_xlfn.IFNA(VLOOKUP(StaffPayroll[[#This Row],[Position / Title]],[1]Lists!A:C,3,FALSE),"")</f>
        <v/>
      </c>
      <c r="L185" s="14">
        <f>StaffPayroll[[#This Row],[Payroll Period Ends Date (Minimum two months)]]-StaffPayroll[[#This Row],[Payroll Period Begins Date        (Must start after 6/1/2025)]]+1</f>
        <v>1</v>
      </c>
      <c r="M185" s="15">
        <f>IFERROR(IF(VLOOKUP(K185,'[1]Facility Info Input'!$B$25:$D$34,3,FALSE)="",1,VLOOKUP(K185,'[1]Facility Info Input'!$B$25:$D$34,3,FALSE)),0)</f>
        <v>0</v>
      </c>
      <c r="N185" s="16" t="str">
        <f>IF(StaffPayroll[[#This Row],[Employee, number or code]]="","",IF(StaffPayroll[[#This Row],[Position / Title]]="","",VLOOKUP(StaffPayroll[[#This Row],[Position / Title]],[1]Lists!A:C,2,FALSE)))</f>
        <v/>
      </c>
      <c r="O185" s="16">
        <f>IF(D185="",0,StaffPayroll[[#This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5" s="17">
        <f>IF(StaffPayroll[[#This Row],[Hourly WSB  Wage Minimum]]="",0,StaffPayroll[[#This Row],[Annual NF Wage Costs after WSB Minimum]]-StaffPayroll[[#This Row],[Annual NF Wage Costs before WSB Minimum]])</f>
        <v>0</v>
      </c>
      <c r="R185" s="17">
        <f>IFERROR(IF(StaffPayroll[[#This Row],[Annual Cost of Wage Increase included in Rate Adjustment]]=0,0,Q185*'[1]Facility Info Input'!$F$10),0)</f>
        <v>0</v>
      </c>
      <c r="S185" s="18">
        <f>IFERROR(IF(StaffPayroll[[#This Row],[Annual Cost of Wage Increase included in Rate Adjustment]]=0,0,IF('[1]Facility Info Input'!$F$11&lt;=0,0,Q185*'[1]Facility Info Input'!$F$11)),0)</f>
        <v>0</v>
      </c>
      <c r="T185" s="18">
        <f>IFERROR(IF(StaffPayroll[[#This Row],[Annual Cost of Wage Increase included in Rate Adjustment]]=0,0,IF('[1]Facility Info Input'!$F$12&lt;=0,0,Q185*'[1]Facility Info Input'!$F$12)),0)</f>
        <v>0</v>
      </c>
      <c r="U185" s="18">
        <f t="shared" si="4"/>
        <v>0</v>
      </c>
      <c r="V185" s="19">
        <f t="shared" si="5"/>
        <v>0</v>
      </c>
    </row>
    <row r="186" spans="1:22" x14ac:dyDescent="0.25">
      <c r="A186" s="7"/>
      <c r="B186" s="8"/>
      <c r="C186" s="8"/>
      <c r="D186" s="9"/>
      <c r="E186" s="10"/>
      <c r="F186" s="10"/>
      <c r="G186" s="11"/>
      <c r="H186" s="12"/>
      <c r="I186" s="13"/>
      <c r="J186" s="14" t="str">
        <f>StaffPayroll[[#This Row],[Leave Blank]]&amp;" "&amp;StaffPayroll[[#This Row],[Employee, number or code]]</f>
        <v xml:space="preserve"> </v>
      </c>
      <c r="K186" s="14" t="str">
        <f>_xlfn.IFNA(VLOOKUP(StaffPayroll[[#This Row],[Position / Title]],[1]Lists!A:C,3,FALSE),"")</f>
        <v/>
      </c>
      <c r="L186" s="14">
        <f>StaffPayroll[[#This Row],[Payroll Period Ends Date (Minimum two months)]]-StaffPayroll[[#This Row],[Payroll Period Begins Date        (Must start after 6/1/2025)]]+1</f>
        <v>1</v>
      </c>
      <c r="M186" s="15">
        <f>IFERROR(IF(VLOOKUP(K186,'[1]Facility Info Input'!$B$25:$D$34,3,FALSE)="",1,VLOOKUP(K186,'[1]Facility Info Input'!$B$25:$D$34,3,FALSE)),0)</f>
        <v>0</v>
      </c>
      <c r="N186" s="16" t="str">
        <f>IF(StaffPayroll[[#This Row],[Employee, number or code]]="","",IF(StaffPayroll[[#This Row],[Position / Title]]="","",VLOOKUP(StaffPayroll[[#This Row],[Position / Title]],[1]Lists!A:C,2,FALSE)))</f>
        <v/>
      </c>
      <c r="O186" s="16">
        <f>IF(D186="",0,StaffPayroll[[#This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6" s="17">
        <f>IF(StaffPayroll[[#This Row],[Hourly WSB  Wage Minimum]]="",0,StaffPayroll[[#This Row],[Annual NF Wage Costs after WSB Minimum]]-StaffPayroll[[#This Row],[Annual NF Wage Costs before WSB Minimum]])</f>
        <v>0</v>
      </c>
      <c r="R186" s="17">
        <f>IFERROR(IF(StaffPayroll[[#This Row],[Annual Cost of Wage Increase included in Rate Adjustment]]=0,0,Q186*'[1]Facility Info Input'!$F$10),0)</f>
        <v>0</v>
      </c>
      <c r="S186" s="18">
        <f>IFERROR(IF(StaffPayroll[[#This Row],[Annual Cost of Wage Increase included in Rate Adjustment]]=0,0,IF('[1]Facility Info Input'!$F$11&lt;=0,0,Q186*'[1]Facility Info Input'!$F$11)),0)</f>
        <v>0</v>
      </c>
      <c r="T186" s="18">
        <f>IFERROR(IF(StaffPayroll[[#This Row],[Annual Cost of Wage Increase included in Rate Adjustment]]=0,0,IF('[1]Facility Info Input'!$F$12&lt;=0,0,Q186*'[1]Facility Info Input'!$F$12)),0)</f>
        <v>0</v>
      </c>
      <c r="U186" s="18">
        <f t="shared" si="4"/>
        <v>0</v>
      </c>
      <c r="V186" s="19">
        <f t="shared" si="5"/>
        <v>0</v>
      </c>
    </row>
    <row r="187" spans="1:22" x14ac:dyDescent="0.25">
      <c r="A187" s="7"/>
      <c r="B187" s="8"/>
      <c r="C187" s="8"/>
      <c r="D187" s="9"/>
      <c r="E187" s="10"/>
      <c r="F187" s="10"/>
      <c r="G187" s="11"/>
      <c r="H187" s="12"/>
      <c r="I187" s="13"/>
      <c r="J187" s="14" t="str">
        <f>StaffPayroll[[#This Row],[Leave Blank]]&amp;" "&amp;StaffPayroll[[#This Row],[Employee, number or code]]</f>
        <v xml:space="preserve"> </v>
      </c>
      <c r="K187" s="14" t="str">
        <f>_xlfn.IFNA(VLOOKUP(StaffPayroll[[#This Row],[Position / Title]],[1]Lists!A:C,3,FALSE),"")</f>
        <v/>
      </c>
      <c r="L187" s="14">
        <f>StaffPayroll[[#This Row],[Payroll Period Ends Date (Minimum two months)]]-StaffPayroll[[#This Row],[Payroll Period Begins Date        (Must start after 6/1/2025)]]+1</f>
        <v>1</v>
      </c>
      <c r="M187" s="15">
        <f>IFERROR(IF(VLOOKUP(K187,'[1]Facility Info Input'!$B$25:$D$34,3,FALSE)="",1,VLOOKUP(K187,'[1]Facility Info Input'!$B$25:$D$34,3,FALSE)),0)</f>
        <v>0</v>
      </c>
      <c r="N187" s="16" t="str">
        <f>IF(StaffPayroll[[#This Row],[Employee, number or code]]="","",IF(StaffPayroll[[#This Row],[Position / Title]]="","",VLOOKUP(StaffPayroll[[#This Row],[Position / Title]],[1]Lists!A:C,2,FALSE)))</f>
        <v/>
      </c>
      <c r="O187" s="16">
        <f>IF(D187="",0,StaffPayroll[[#This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7" s="17">
        <f>IF(StaffPayroll[[#This Row],[Hourly WSB  Wage Minimum]]="",0,StaffPayroll[[#This Row],[Annual NF Wage Costs after WSB Minimum]]-StaffPayroll[[#This Row],[Annual NF Wage Costs before WSB Minimum]])</f>
        <v>0</v>
      </c>
      <c r="R187" s="17">
        <f>IFERROR(IF(StaffPayroll[[#This Row],[Annual Cost of Wage Increase included in Rate Adjustment]]=0,0,Q187*'[1]Facility Info Input'!$F$10),0)</f>
        <v>0</v>
      </c>
      <c r="S187" s="18">
        <f>IFERROR(IF(StaffPayroll[[#This Row],[Annual Cost of Wage Increase included in Rate Adjustment]]=0,0,IF('[1]Facility Info Input'!$F$11&lt;=0,0,Q187*'[1]Facility Info Input'!$F$11)),0)</f>
        <v>0</v>
      </c>
      <c r="T187" s="18">
        <f>IFERROR(IF(StaffPayroll[[#This Row],[Annual Cost of Wage Increase included in Rate Adjustment]]=0,0,IF('[1]Facility Info Input'!$F$12&lt;=0,0,Q187*'[1]Facility Info Input'!$F$12)),0)</f>
        <v>0</v>
      </c>
      <c r="U187" s="18">
        <f t="shared" si="4"/>
        <v>0</v>
      </c>
      <c r="V187" s="19">
        <f t="shared" si="5"/>
        <v>0</v>
      </c>
    </row>
    <row r="188" spans="1:22" x14ac:dyDescent="0.25">
      <c r="A188" s="7"/>
      <c r="B188" s="8"/>
      <c r="C188" s="8"/>
      <c r="D188" s="9"/>
      <c r="E188" s="10"/>
      <c r="F188" s="10"/>
      <c r="G188" s="11"/>
      <c r="H188" s="12"/>
      <c r="I188" s="13"/>
      <c r="J188" s="14" t="str">
        <f>StaffPayroll[[#This Row],[Leave Blank]]&amp;" "&amp;StaffPayroll[[#This Row],[Employee, number or code]]</f>
        <v xml:space="preserve"> </v>
      </c>
      <c r="K188" s="14" t="str">
        <f>_xlfn.IFNA(VLOOKUP(StaffPayroll[[#This Row],[Position / Title]],[1]Lists!A:C,3,FALSE),"")</f>
        <v/>
      </c>
      <c r="L188" s="14">
        <f>StaffPayroll[[#This Row],[Payroll Period Ends Date (Minimum two months)]]-StaffPayroll[[#This Row],[Payroll Period Begins Date        (Must start after 6/1/2025)]]+1</f>
        <v>1</v>
      </c>
      <c r="M188" s="15">
        <f>IFERROR(IF(VLOOKUP(K188,'[1]Facility Info Input'!$B$25:$D$34,3,FALSE)="",1,VLOOKUP(K188,'[1]Facility Info Input'!$B$25:$D$34,3,FALSE)),0)</f>
        <v>0</v>
      </c>
      <c r="N188" s="16" t="str">
        <f>IF(StaffPayroll[[#This Row],[Employee, number or code]]="","",IF(StaffPayroll[[#This Row],[Position / Title]]="","",VLOOKUP(StaffPayroll[[#This Row],[Position / Title]],[1]Lists!A:C,2,FALSE)))</f>
        <v/>
      </c>
      <c r="O188" s="16">
        <f>IF(D188="",0,StaffPayroll[[#This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8" s="17">
        <f>IF(StaffPayroll[[#This Row],[Hourly WSB  Wage Minimum]]="",0,StaffPayroll[[#This Row],[Annual NF Wage Costs after WSB Minimum]]-StaffPayroll[[#This Row],[Annual NF Wage Costs before WSB Minimum]])</f>
        <v>0</v>
      </c>
      <c r="R188" s="17">
        <f>IFERROR(IF(StaffPayroll[[#This Row],[Annual Cost of Wage Increase included in Rate Adjustment]]=0,0,Q188*'[1]Facility Info Input'!$F$10),0)</f>
        <v>0</v>
      </c>
      <c r="S188" s="18">
        <f>IFERROR(IF(StaffPayroll[[#This Row],[Annual Cost of Wage Increase included in Rate Adjustment]]=0,0,IF('[1]Facility Info Input'!$F$11&lt;=0,0,Q188*'[1]Facility Info Input'!$F$11)),0)</f>
        <v>0</v>
      </c>
      <c r="T188" s="18">
        <f>IFERROR(IF(StaffPayroll[[#This Row],[Annual Cost of Wage Increase included in Rate Adjustment]]=0,0,IF('[1]Facility Info Input'!$F$12&lt;=0,0,Q188*'[1]Facility Info Input'!$F$12)),0)</f>
        <v>0</v>
      </c>
      <c r="U188" s="18">
        <f t="shared" si="4"/>
        <v>0</v>
      </c>
      <c r="V188" s="19">
        <f t="shared" si="5"/>
        <v>0</v>
      </c>
    </row>
    <row r="189" spans="1:22" x14ac:dyDescent="0.25">
      <c r="A189" s="7"/>
      <c r="B189" s="8"/>
      <c r="C189" s="8"/>
      <c r="D189" s="9"/>
      <c r="E189" s="10"/>
      <c r="F189" s="10"/>
      <c r="G189" s="11"/>
      <c r="H189" s="12"/>
      <c r="I189" s="13"/>
      <c r="J189" s="14" t="str">
        <f>StaffPayroll[[#This Row],[Leave Blank]]&amp;" "&amp;StaffPayroll[[#This Row],[Employee, number or code]]</f>
        <v xml:space="preserve"> </v>
      </c>
      <c r="K189" s="14" t="str">
        <f>_xlfn.IFNA(VLOOKUP(StaffPayroll[[#This Row],[Position / Title]],[1]Lists!A:C,3,FALSE),"")</f>
        <v/>
      </c>
      <c r="L189" s="14">
        <f>StaffPayroll[[#This Row],[Payroll Period Ends Date (Minimum two months)]]-StaffPayroll[[#This Row],[Payroll Period Begins Date        (Must start after 6/1/2025)]]+1</f>
        <v>1</v>
      </c>
      <c r="M189" s="15">
        <f>IFERROR(IF(VLOOKUP(K189,'[1]Facility Info Input'!$B$25:$D$34,3,FALSE)="",1,VLOOKUP(K189,'[1]Facility Info Input'!$B$25:$D$34,3,FALSE)),0)</f>
        <v>0</v>
      </c>
      <c r="N189" s="16" t="str">
        <f>IF(StaffPayroll[[#This Row],[Employee, number or code]]="","",IF(StaffPayroll[[#This Row],[Position / Title]]="","",VLOOKUP(StaffPayroll[[#This Row],[Position / Title]],[1]Lists!A:C,2,FALSE)))</f>
        <v/>
      </c>
      <c r="O189" s="16">
        <f>IF(D189="",0,StaffPayroll[[#This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9" s="17">
        <f>IF(StaffPayroll[[#This Row],[Hourly WSB  Wage Minimum]]="",0,StaffPayroll[[#This Row],[Annual NF Wage Costs after WSB Minimum]]-StaffPayroll[[#This Row],[Annual NF Wage Costs before WSB Minimum]])</f>
        <v>0</v>
      </c>
      <c r="R189" s="17">
        <f>IFERROR(IF(StaffPayroll[[#This Row],[Annual Cost of Wage Increase included in Rate Adjustment]]=0,0,Q189*'[1]Facility Info Input'!$F$10),0)</f>
        <v>0</v>
      </c>
      <c r="S189" s="18">
        <f>IFERROR(IF(StaffPayroll[[#This Row],[Annual Cost of Wage Increase included in Rate Adjustment]]=0,0,IF('[1]Facility Info Input'!$F$11&lt;=0,0,Q189*'[1]Facility Info Input'!$F$11)),0)</f>
        <v>0</v>
      </c>
      <c r="T189" s="18">
        <f>IFERROR(IF(StaffPayroll[[#This Row],[Annual Cost of Wage Increase included in Rate Adjustment]]=0,0,IF('[1]Facility Info Input'!$F$12&lt;=0,0,Q189*'[1]Facility Info Input'!$F$12)),0)</f>
        <v>0</v>
      </c>
      <c r="U189" s="18">
        <f t="shared" si="4"/>
        <v>0</v>
      </c>
      <c r="V189" s="19">
        <f t="shared" si="5"/>
        <v>0</v>
      </c>
    </row>
    <row r="190" spans="1:22" x14ac:dyDescent="0.25">
      <c r="A190" s="7"/>
      <c r="B190" s="8"/>
      <c r="C190" s="8"/>
      <c r="D190" s="9"/>
      <c r="E190" s="10"/>
      <c r="F190" s="10"/>
      <c r="G190" s="11"/>
      <c r="H190" s="12"/>
      <c r="I190" s="13"/>
      <c r="J190" s="14" t="str">
        <f>StaffPayroll[[#This Row],[Leave Blank]]&amp;" "&amp;StaffPayroll[[#This Row],[Employee, number or code]]</f>
        <v xml:space="preserve"> </v>
      </c>
      <c r="K190" s="14" t="str">
        <f>_xlfn.IFNA(VLOOKUP(StaffPayroll[[#This Row],[Position / Title]],[1]Lists!A:C,3,FALSE),"")</f>
        <v/>
      </c>
      <c r="L190" s="14">
        <f>StaffPayroll[[#This Row],[Payroll Period Ends Date (Minimum two months)]]-StaffPayroll[[#This Row],[Payroll Period Begins Date        (Must start after 6/1/2025)]]+1</f>
        <v>1</v>
      </c>
      <c r="M190" s="15">
        <f>IFERROR(IF(VLOOKUP(K190,'[1]Facility Info Input'!$B$25:$D$34,3,FALSE)="",1,VLOOKUP(K190,'[1]Facility Info Input'!$B$25:$D$34,3,FALSE)),0)</f>
        <v>0</v>
      </c>
      <c r="N190" s="16" t="str">
        <f>IF(StaffPayroll[[#This Row],[Employee, number or code]]="","",IF(StaffPayroll[[#This Row],[Position / Title]]="","",VLOOKUP(StaffPayroll[[#This Row],[Position / Title]],[1]Lists!A:C,2,FALSE)))</f>
        <v/>
      </c>
      <c r="O190" s="16">
        <f>IF(D190="",0,StaffPayroll[[#This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0" s="17">
        <f>IF(StaffPayroll[[#This Row],[Hourly WSB  Wage Minimum]]="",0,StaffPayroll[[#This Row],[Annual NF Wage Costs after WSB Minimum]]-StaffPayroll[[#This Row],[Annual NF Wage Costs before WSB Minimum]])</f>
        <v>0</v>
      </c>
      <c r="R190" s="17">
        <f>IFERROR(IF(StaffPayroll[[#This Row],[Annual Cost of Wage Increase included in Rate Adjustment]]=0,0,Q190*'[1]Facility Info Input'!$F$10),0)</f>
        <v>0</v>
      </c>
      <c r="S190" s="18">
        <f>IFERROR(IF(StaffPayroll[[#This Row],[Annual Cost of Wage Increase included in Rate Adjustment]]=0,0,IF('[1]Facility Info Input'!$F$11&lt;=0,0,Q190*'[1]Facility Info Input'!$F$11)),0)</f>
        <v>0</v>
      </c>
      <c r="T190" s="18">
        <f>IFERROR(IF(StaffPayroll[[#This Row],[Annual Cost of Wage Increase included in Rate Adjustment]]=0,0,IF('[1]Facility Info Input'!$F$12&lt;=0,0,Q190*'[1]Facility Info Input'!$F$12)),0)</f>
        <v>0</v>
      </c>
      <c r="U190" s="18">
        <f t="shared" si="4"/>
        <v>0</v>
      </c>
      <c r="V190" s="19">
        <f t="shared" si="5"/>
        <v>0</v>
      </c>
    </row>
    <row r="191" spans="1:22" x14ac:dyDescent="0.25">
      <c r="A191" s="7"/>
      <c r="B191" s="8"/>
      <c r="C191" s="8"/>
      <c r="D191" s="9"/>
      <c r="E191" s="10"/>
      <c r="F191" s="10"/>
      <c r="G191" s="11"/>
      <c r="H191" s="12"/>
      <c r="I191" s="13"/>
      <c r="J191" s="14" t="str">
        <f>StaffPayroll[[#This Row],[Leave Blank]]&amp;" "&amp;StaffPayroll[[#This Row],[Employee, number or code]]</f>
        <v xml:space="preserve"> </v>
      </c>
      <c r="K191" s="14" t="str">
        <f>_xlfn.IFNA(VLOOKUP(StaffPayroll[[#This Row],[Position / Title]],[1]Lists!A:C,3,FALSE),"")</f>
        <v/>
      </c>
      <c r="L191" s="14">
        <f>StaffPayroll[[#This Row],[Payroll Period Ends Date (Minimum two months)]]-StaffPayroll[[#This Row],[Payroll Period Begins Date        (Must start after 6/1/2025)]]+1</f>
        <v>1</v>
      </c>
      <c r="M191" s="15">
        <f>IFERROR(IF(VLOOKUP(K191,'[1]Facility Info Input'!$B$25:$D$34,3,FALSE)="",1,VLOOKUP(K191,'[1]Facility Info Input'!$B$25:$D$34,3,FALSE)),0)</f>
        <v>0</v>
      </c>
      <c r="N191" s="16" t="str">
        <f>IF(StaffPayroll[[#This Row],[Employee, number or code]]="","",IF(StaffPayroll[[#This Row],[Position / Title]]="","",VLOOKUP(StaffPayroll[[#This Row],[Position / Title]],[1]Lists!A:C,2,FALSE)))</f>
        <v/>
      </c>
      <c r="O191" s="16">
        <f>IF(D191="",0,StaffPayroll[[#This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1" s="17">
        <f>IF(StaffPayroll[[#This Row],[Hourly WSB  Wage Minimum]]="",0,StaffPayroll[[#This Row],[Annual NF Wage Costs after WSB Minimum]]-StaffPayroll[[#This Row],[Annual NF Wage Costs before WSB Minimum]])</f>
        <v>0</v>
      </c>
      <c r="R191" s="17">
        <f>IFERROR(IF(StaffPayroll[[#This Row],[Annual Cost of Wage Increase included in Rate Adjustment]]=0,0,Q191*'[1]Facility Info Input'!$F$10),0)</f>
        <v>0</v>
      </c>
      <c r="S191" s="18">
        <f>IFERROR(IF(StaffPayroll[[#This Row],[Annual Cost of Wage Increase included in Rate Adjustment]]=0,0,IF('[1]Facility Info Input'!$F$11&lt;=0,0,Q191*'[1]Facility Info Input'!$F$11)),0)</f>
        <v>0</v>
      </c>
      <c r="T191" s="18">
        <f>IFERROR(IF(StaffPayroll[[#This Row],[Annual Cost of Wage Increase included in Rate Adjustment]]=0,0,IF('[1]Facility Info Input'!$F$12&lt;=0,0,Q191*'[1]Facility Info Input'!$F$12)),0)</f>
        <v>0</v>
      </c>
      <c r="U191" s="18">
        <f t="shared" si="4"/>
        <v>0</v>
      </c>
      <c r="V191" s="19">
        <f t="shared" si="5"/>
        <v>0</v>
      </c>
    </row>
    <row r="192" spans="1:22" x14ac:dyDescent="0.25">
      <c r="A192" s="7"/>
      <c r="B192" s="8"/>
      <c r="C192" s="8"/>
      <c r="D192" s="9"/>
      <c r="E192" s="10"/>
      <c r="F192" s="10"/>
      <c r="G192" s="11"/>
      <c r="H192" s="12"/>
      <c r="I192" s="13"/>
      <c r="J192" s="14" t="str">
        <f>StaffPayroll[[#This Row],[Leave Blank]]&amp;" "&amp;StaffPayroll[[#This Row],[Employee, number or code]]</f>
        <v xml:space="preserve"> </v>
      </c>
      <c r="K192" s="14" t="str">
        <f>_xlfn.IFNA(VLOOKUP(StaffPayroll[[#This Row],[Position / Title]],[1]Lists!A:C,3,FALSE),"")</f>
        <v/>
      </c>
      <c r="L192" s="14">
        <f>StaffPayroll[[#This Row],[Payroll Period Ends Date (Minimum two months)]]-StaffPayroll[[#This Row],[Payroll Period Begins Date        (Must start after 6/1/2025)]]+1</f>
        <v>1</v>
      </c>
      <c r="M192" s="15">
        <f>IFERROR(IF(VLOOKUP(K192,'[1]Facility Info Input'!$B$25:$D$34,3,FALSE)="",1,VLOOKUP(K192,'[1]Facility Info Input'!$B$25:$D$34,3,FALSE)),0)</f>
        <v>0</v>
      </c>
      <c r="N192" s="16" t="str">
        <f>IF(StaffPayroll[[#This Row],[Employee, number or code]]="","",IF(StaffPayroll[[#This Row],[Position / Title]]="","",VLOOKUP(StaffPayroll[[#This Row],[Position / Title]],[1]Lists!A:C,2,FALSE)))</f>
        <v/>
      </c>
      <c r="O192" s="16">
        <f>IF(D192="",0,StaffPayroll[[#This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2" s="17">
        <f>IF(StaffPayroll[[#This Row],[Hourly WSB  Wage Minimum]]="",0,StaffPayroll[[#This Row],[Annual NF Wage Costs after WSB Minimum]]-StaffPayroll[[#This Row],[Annual NF Wage Costs before WSB Minimum]])</f>
        <v>0</v>
      </c>
      <c r="R192" s="17">
        <f>IFERROR(IF(StaffPayroll[[#This Row],[Annual Cost of Wage Increase included in Rate Adjustment]]=0,0,Q192*'[1]Facility Info Input'!$F$10),0)</f>
        <v>0</v>
      </c>
      <c r="S192" s="18">
        <f>IFERROR(IF(StaffPayroll[[#This Row],[Annual Cost of Wage Increase included in Rate Adjustment]]=0,0,IF('[1]Facility Info Input'!$F$11&lt;=0,0,Q192*'[1]Facility Info Input'!$F$11)),0)</f>
        <v>0</v>
      </c>
      <c r="T192" s="18">
        <f>IFERROR(IF(StaffPayroll[[#This Row],[Annual Cost of Wage Increase included in Rate Adjustment]]=0,0,IF('[1]Facility Info Input'!$F$12&lt;=0,0,Q192*'[1]Facility Info Input'!$F$12)),0)</f>
        <v>0</v>
      </c>
      <c r="U192" s="18">
        <f t="shared" si="4"/>
        <v>0</v>
      </c>
      <c r="V192" s="19">
        <f t="shared" si="5"/>
        <v>0</v>
      </c>
    </row>
    <row r="193" spans="1:22" x14ac:dyDescent="0.25">
      <c r="A193" s="7"/>
      <c r="B193" s="8"/>
      <c r="C193" s="8"/>
      <c r="D193" s="9"/>
      <c r="E193" s="10"/>
      <c r="F193" s="10"/>
      <c r="G193" s="11"/>
      <c r="H193" s="12"/>
      <c r="I193" s="13"/>
      <c r="J193" s="14" t="str">
        <f>StaffPayroll[[#This Row],[Leave Blank]]&amp;" "&amp;StaffPayroll[[#This Row],[Employee, number or code]]</f>
        <v xml:space="preserve"> </v>
      </c>
      <c r="K193" s="14" t="str">
        <f>_xlfn.IFNA(VLOOKUP(StaffPayroll[[#This Row],[Position / Title]],[1]Lists!A:C,3,FALSE),"")</f>
        <v/>
      </c>
      <c r="L193" s="14">
        <f>StaffPayroll[[#This Row],[Payroll Period Ends Date (Minimum two months)]]-StaffPayroll[[#This Row],[Payroll Period Begins Date        (Must start after 6/1/2025)]]+1</f>
        <v>1</v>
      </c>
      <c r="M193" s="15">
        <f>IFERROR(IF(VLOOKUP(K193,'[1]Facility Info Input'!$B$25:$D$34,3,FALSE)="",1,VLOOKUP(K193,'[1]Facility Info Input'!$B$25:$D$34,3,FALSE)),0)</f>
        <v>0</v>
      </c>
      <c r="N193" s="16" t="str">
        <f>IF(StaffPayroll[[#This Row],[Employee, number or code]]="","",IF(StaffPayroll[[#This Row],[Position / Title]]="","",VLOOKUP(StaffPayroll[[#This Row],[Position / Title]],[1]Lists!A:C,2,FALSE)))</f>
        <v/>
      </c>
      <c r="O193" s="16">
        <f>IF(D193="",0,StaffPayroll[[#This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3" s="17">
        <f>IF(StaffPayroll[[#This Row],[Hourly WSB  Wage Minimum]]="",0,StaffPayroll[[#This Row],[Annual NF Wage Costs after WSB Minimum]]-StaffPayroll[[#This Row],[Annual NF Wage Costs before WSB Minimum]])</f>
        <v>0</v>
      </c>
      <c r="R193" s="17">
        <f>IFERROR(IF(StaffPayroll[[#This Row],[Annual Cost of Wage Increase included in Rate Adjustment]]=0,0,Q193*'[1]Facility Info Input'!$F$10),0)</f>
        <v>0</v>
      </c>
      <c r="S193" s="18">
        <f>IFERROR(IF(StaffPayroll[[#This Row],[Annual Cost of Wage Increase included in Rate Adjustment]]=0,0,IF('[1]Facility Info Input'!$F$11&lt;=0,0,Q193*'[1]Facility Info Input'!$F$11)),0)</f>
        <v>0</v>
      </c>
      <c r="T193" s="18">
        <f>IFERROR(IF(StaffPayroll[[#This Row],[Annual Cost of Wage Increase included in Rate Adjustment]]=0,0,IF('[1]Facility Info Input'!$F$12&lt;=0,0,Q193*'[1]Facility Info Input'!$F$12)),0)</f>
        <v>0</v>
      </c>
      <c r="U193" s="18">
        <f t="shared" si="4"/>
        <v>0</v>
      </c>
      <c r="V193" s="19">
        <f t="shared" si="5"/>
        <v>0</v>
      </c>
    </row>
    <row r="194" spans="1:22" x14ac:dyDescent="0.25">
      <c r="A194" s="7"/>
      <c r="B194" s="8"/>
      <c r="C194" s="8"/>
      <c r="D194" s="9"/>
      <c r="E194" s="10"/>
      <c r="F194" s="10"/>
      <c r="G194" s="11"/>
      <c r="H194" s="12"/>
      <c r="I194" s="13"/>
      <c r="J194" s="14" t="str">
        <f>StaffPayroll[[#This Row],[Leave Blank]]&amp;" "&amp;StaffPayroll[[#This Row],[Employee, number or code]]</f>
        <v xml:space="preserve"> </v>
      </c>
      <c r="K194" s="14" t="str">
        <f>_xlfn.IFNA(VLOOKUP(StaffPayroll[[#This Row],[Position / Title]],[1]Lists!A:C,3,FALSE),"")</f>
        <v/>
      </c>
      <c r="L194" s="14">
        <f>StaffPayroll[[#This Row],[Payroll Period Ends Date (Minimum two months)]]-StaffPayroll[[#This Row],[Payroll Period Begins Date        (Must start after 6/1/2025)]]+1</f>
        <v>1</v>
      </c>
      <c r="M194" s="15">
        <f>IFERROR(IF(VLOOKUP(K194,'[1]Facility Info Input'!$B$25:$D$34,3,FALSE)="",1,VLOOKUP(K194,'[1]Facility Info Input'!$B$25:$D$34,3,FALSE)),0)</f>
        <v>0</v>
      </c>
      <c r="N194" s="16" t="str">
        <f>IF(StaffPayroll[[#This Row],[Employee, number or code]]="","",IF(StaffPayroll[[#This Row],[Position / Title]]="","",VLOOKUP(StaffPayroll[[#This Row],[Position / Title]],[1]Lists!A:C,2,FALSE)))</f>
        <v/>
      </c>
      <c r="O194" s="16">
        <f>IF(D194="",0,StaffPayroll[[#This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4" s="17">
        <f>IF(StaffPayroll[[#This Row],[Hourly WSB  Wage Minimum]]="",0,StaffPayroll[[#This Row],[Annual NF Wage Costs after WSB Minimum]]-StaffPayroll[[#This Row],[Annual NF Wage Costs before WSB Minimum]])</f>
        <v>0</v>
      </c>
      <c r="R194" s="17">
        <f>IFERROR(IF(StaffPayroll[[#This Row],[Annual Cost of Wage Increase included in Rate Adjustment]]=0,0,Q194*'[1]Facility Info Input'!$F$10),0)</f>
        <v>0</v>
      </c>
      <c r="S194" s="18">
        <f>IFERROR(IF(StaffPayroll[[#This Row],[Annual Cost of Wage Increase included in Rate Adjustment]]=0,0,IF('[1]Facility Info Input'!$F$11&lt;=0,0,Q194*'[1]Facility Info Input'!$F$11)),0)</f>
        <v>0</v>
      </c>
      <c r="T194" s="18">
        <f>IFERROR(IF(StaffPayroll[[#This Row],[Annual Cost of Wage Increase included in Rate Adjustment]]=0,0,IF('[1]Facility Info Input'!$F$12&lt;=0,0,Q194*'[1]Facility Info Input'!$F$12)),0)</f>
        <v>0</v>
      </c>
      <c r="U194" s="18">
        <f t="shared" ref="U194:U257" si="6">IFERROR(IF(H194="Yes",I194*Q194,0),0)</f>
        <v>0</v>
      </c>
      <c r="V194" s="19">
        <f t="shared" si="5"/>
        <v>0</v>
      </c>
    </row>
    <row r="195" spans="1:22" x14ac:dyDescent="0.25">
      <c r="A195" s="7"/>
      <c r="B195" s="8"/>
      <c r="C195" s="8"/>
      <c r="D195" s="9"/>
      <c r="E195" s="10"/>
      <c r="F195" s="10"/>
      <c r="G195" s="11"/>
      <c r="H195" s="12"/>
      <c r="I195" s="13"/>
      <c r="J195" s="14" t="str">
        <f>StaffPayroll[[#This Row],[Leave Blank]]&amp;" "&amp;StaffPayroll[[#This Row],[Employee, number or code]]</f>
        <v xml:space="preserve"> </v>
      </c>
      <c r="K195" s="14" t="str">
        <f>_xlfn.IFNA(VLOOKUP(StaffPayroll[[#This Row],[Position / Title]],[1]Lists!A:C,3,FALSE),"")</f>
        <v/>
      </c>
      <c r="L195" s="14">
        <f>StaffPayroll[[#This Row],[Payroll Period Ends Date (Minimum two months)]]-StaffPayroll[[#This Row],[Payroll Period Begins Date        (Must start after 6/1/2025)]]+1</f>
        <v>1</v>
      </c>
      <c r="M195" s="15">
        <f>IFERROR(IF(VLOOKUP(K195,'[1]Facility Info Input'!$B$25:$D$34,3,FALSE)="",1,VLOOKUP(K195,'[1]Facility Info Input'!$B$25:$D$34,3,FALSE)),0)</f>
        <v>0</v>
      </c>
      <c r="N195" s="16" t="str">
        <f>IF(StaffPayroll[[#This Row],[Employee, number or code]]="","",IF(StaffPayroll[[#This Row],[Position / Title]]="","",VLOOKUP(StaffPayroll[[#This Row],[Position / Title]],[1]Lists!A:C,2,FALSE)))</f>
        <v/>
      </c>
      <c r="O195" s="16">
        <f>IF(D195="",0,StaffPayroll[[#This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5" s="17">
        <f>IF(StaffPayroll[[#This Row],[Hourly WSB  Wage Minimum]]="",0,StaffPayroll[[#This Row],[Annual NF Wage Costs after WSB Minimum]]-StaffPayroll[[#This Row],[Annual NF Wage Costs before WSB Minimum]])</f>
        <v>0</v>
      </c>
      <c r="R195" s="17">
        <f>IFERROR(IF(StaffPayroll[[#This Row],[Annual Cost of Wage Increase included in Rate Adjustment]]=0,0,Q195*'[1]Facility Info Input'!$F$10),0)</f>
        <v>0</v>
      </c>
      <c r="S195" s="18">
        <f>IFERROR(IF(StaffPayroll[[#This Row],[Annual Cost of Wage Increase included in Rate Adjustment]]=0,0,IF('[1]Facility Info Input'!$F$11&lt;=0,0,Q195*'[1]Facility Info Input'!$F$11)),0)</f>
        <v>0</v>
      </c>
      <c r="T195" s="18">
        <f>IFERROR(IF(StaffPayroll[[#This Row],[Annual Cost of Wage Increase included in Rate Adjustment]]=0,0,IF('[1]Facility Info Input'!$F$12&lt;=0,0,Q195*'[1]Facility Info Input'!$F$12)),0)</f>
        <v>0</v>
      </c>
      <c r="U195" s="18">
        <f t="shared" si="6"/>
        <v>0</v>
      </c>
      <c r="V195" s="19">
        <f t="shared" ref="V195:V258" si="7">IFERROR(SUM(Q195:U195),0)</f>
        <v>0</v>
      </c>
    </row>
    <row r="196" spans="1:22" x14ac:dyDescent="0.25">
      <c r="A196" s="7"/>
      <c r="B196" s="8"/>
      <c r="C196" s="8"/>
      <c r="D196" s="9"/>
      <c r="E196" s="10"/>
      <c r="F196" s="10"/>
      <c r="G196" s="11"/>
      <c r="H196" s="12"/>
      <c r="I196" s="13"/>
      <c r="J196" s="14" t="str">
        <f>StaffPayroll[[#This Row],[Leave Blank]]&amp;" "&amp;StaffPayroll[[#This Row],[Employee, number or code]]</f>
        <v xml:space="preserve"> </v>
      </c>
      <c r="K196" s="14" t="str">
        <f>_xlfn.IFNA(VLOOKUP(StaffPayroll[[#This Row],[Position / Title]],[1]Lists!A:C,3,FALSE),"")</f>
        <v/>
      </c>
      <c r="L196" s="14">
        <f>StaffPayroll[[#This Row],[Payroll Period Ends Date (Minimum two months)]]-StaffPayroll[[#This Row],[Payroll Period Begins Date        (Must start after 6/1/2025)]]+1</f>
        <v>1</v>
      </c>
      <c r="M196" s="15">
        <f>IFERROR(IF(VLOOKUP(K196,'[1]Facility Info Input'!$B$25:$D$34,3,FALSE)="",1,VLOOKUP(K196,'[1]Facility Info Input'!$B$25:$D$34,3,FALSE)),0)</f>
        <v>0</v>
      </c>
      <c r="N196" s="16" t="str">
        <f>IF(StaffPayroll[[#This Row],[Employee, number or code]]="","",IF(StaffPayroll[[#This Row],[Position / Title]]="","",VLOOKUP(StaffPayroll[[#This Row],[Position / Title]],[1]Lists!A:C,2,FALSE)))</f>
        <v/>
      </c>
      <c r="O196" s="16">
        <f>IF(D196="",0,StaffPayroll[[#This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6" s="17">
        <f>IF(StaffPayroll[[#This Row],[Hourly WSB  Wage Minimum]]="",0,StaffPayroll[[#This Row],[Annual NF Wage Costs after WSB Minimum]]-StaffPayroll[[#This Row],[Annual NF Wage Costs before WSB Minimum]])</f>
        <v>0</v>
      </c>
      <c r="R196" s="17">
        <f>IFERROR(IF(StaffPayroll[[#This Row],[Annual Cost of Wage Increase included in Rate Adjustment]]=0,0,Q196*'[1]Facility Info Input'!$F$10),0)</f>
        <v>0</v>
      </c>
      <c r="S196" s="18">
        <f>IFERROR(IF(StaffPayroll[[#This Row],[Annual Cost of Wage Increase included in Rate Adjustment]]=0,0,IF('[1]Facility Info Input'!$F$11&lt;=0,0,Q196*'[1]Facility Info Input'!$F$11)),0)</f>
        <v>0</v>
      </c>
      <c r="T196" s="18">
        <f>IFERROR(IF(StaffPayroll[[#This Row],[Annual Cost of Wage Increase included in Rate Adjustment]]=0,0,IF('[1]Facility Info Input'!$F$12&lt;=0,0,Q196*'[1]Facility Info Input'!$F$12)),0)</f>
        <v>0</v>
      </c>
      <c r="U196" s="18">
        <f t="shared" si="6"/>
        <v>0</v>
      </c>
      <c r="V196" s="19">
        <f t="shared" si="7"/>
        <v>0</v>
      </c>
    </row>
    <row r="197" spans="1:22" x14ac:dyDescent="0.25">
      <c r="A197" s="7"/>
      <c r="B197" s="8"/>
      <c r="C197" s="8"/>
      <c r="D197" s="9"/>
      <c r="E197" s="10"/>
      <c r="F197" s="10"/>
      <c r="G197" s="11"/>
      <c r="H197" s="12"/>
      <c r="I197" s="13"/>
      <c r="J197" s="14" t="str">
        <f>StaffPayroll[[#This Row],[Leave Blank]]&amp;" "&amp;StaffPayroll[[#This Row],[Employee, number or code]]</f>
        <v xml:space="preserve"> </v>
      </c>
      <c r="K197" s="14" t="str">
        <f>_xlfn.IFNA(VLOOKUP(StaffPayroll[[#This Row],[Position / Title]],[1]Lists!A:C,3,FALSE),"")</f>
        <v/>
      </c>
      <c r="L197" s="14">
        <f>StaffPayroll[[#This Row],[Payroll Period Ends Date (Minimum two months)]]-StaffPayroll[[#This Row],[Payroll Period Begins Date        (Must start after 6/1/2025)]]+1</f>
        <v>1</v>
      </c>
      <c r="M197" s="15">
        <f>IFERROR(IF(VLOOKUP(K197,'[1]Facility Info Input'!$B$25:$D$34,3,FALSE)="",1,VLOOKUP(K197,'[1]Facility Info Input'!$B$25:$D$34,3,FALSE)),0)</f>
        <v>0</v>
      </c>
      <c r="N197" s="16" t="str">
        <f>IF(StaffPayroll[[#This Row],[Employee, number or code]]="","",IF(StaffPayroll[[#This Row],[Position / Title]]="","",VLOOKUP(StaffPayroll[[#This Row],[Position / Title]],[1]Lists!A:C,2,FALSE)))</f>
        <v/>
      </c>
      <c r="O197" s="16">
        <f>IF(D197="",0,StaffPayroll[[#This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7" s="17">
        <f>IF(StaffPayroll[[#This Row],[Hourly WSB  Wage Minimum]]="",0,StaffPayroll[[#This Row],[Annual NF Wage Costs after WSB Minimum]]-StaffPayroll[[#This Row],[Annual NF Wage Costs before WSB Minimum]])</f>
        <v>0</v>
      </c>
      <c r="R197" s="17">
        <f>IFERROR(IF(StaffPayroll[[#This Row],[Annual Cost of Wage Increase included in Rate Adjustment]]=0,0,Q197*'[1]Facility Info Input'!$F$10),0)</f>
        <v>0</v>
      </c>
      <c r="S197" s="18">
        <f>IFERROR(IF(StaffPayroll[[#This Row],[Annual Cost of Wage Increase included in Rate Adjustment]]=0,0,IF('[1]Facility Info Input'!$F$11&lt;=0,0,Q197*'[1]Facility Info Input'!$F$11)),0)</f>
        <v>0</v>
      </c>
      <c r="T197" s="18">
        <f>IFERROR(IF(StaffPayroll[[#This Row],[Annual Cost of Wage Increase included in Rate Adjustment]]=0,0,IF('[1]Facility Info Input'!$F$12&lt;=0,0,Q197*'[1]Facility Info Input'!$F$12)),0)</f>
        <v>0</v>
      </c>
      <c r="U197" s="18">
        <f t="shared" si="6"/>
        <v>0</v>
      </c>
      <c r="V197" s="19">
        <f t="shared" si="7"/>
        <v>0</v>
      </c>
    </row>
    <row r="198" spans="1:22" x14ac:dyDescent="0.25">
      <c r="A198" s="7"/>
      <c r="B198" s="8"/>
      <c r="C198" s="8"/>
      <c r="D198" s="9"/>
      <c r="E198" s="10"/>
      <c r="F198" s="10"/>
      <c r="G198" s="11"/>
      <c r="H198" s="12"/>
      <c r="I198" s="13"/>
      <c r="J198" s="14" t="str">
        <f>StaffPayroll[[#This Row],[Leave Blank]]&amp;" "&amp;StaffPayroll[[#This Row],[Employee, number or code]]</f>
        <v xml:space="preserve"> </v>
      </c>
      <c r="K198" s="14" t="str">
        <f>_xlfn.IFNA(VLOOKUP(StaffPayroll[[#This Row],[Position / Title]],[1]Lists!A:C,3,FALSE),"")</f>
        <v/>
      </c>
      <c r="L198" s="14">
        <f>StaffPayroll[[#This Row],[Payroll Period Ends Date (Minimum two months)]]-StaffPayroll[[#This Row],[Payroll Period Begins Date        (Must start after 6/1/2025)]]+1</f>
        <v>1</v>
      </c>
      <c r="M198" s="15">
        <f>IFERROR(IF(VLOOKUP(K198,'[1]Facility Info Input'!$B$25:$D$34,3,FALSE)="",1,VLOOKUP(K198,'[1]Facility Info Input'!$B$25:$D$34,3,FALSE)),0)</f>
        <v>0</v>
      </c>
      <c r="N198" s="16" t="str">
        <f>IF(StaffPayroll[[#This Row],[Employee, number or code]]="","",IF(StaffPayroll[[#This Row],[Position / Title]]="","",VLOOKUP(StaffPayroll[[#This Row],[Position / Title]],[1]Lists!A:C,2,FALSE)))</f>
        <v/>
      </c>
      <c r="O198" s="16">
        <f>IF(D198="",0,StaffPayroll[[#This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8" s="17">
        <f>IF(StaffPayroll[[#This Row],[Hourly WSB  Wage Minimum]]="",0,StaffPayroll[[#This Row],[Annual NF Wage Costs after WSB Minimum]]-StaffPayroll[[#This Row],[Annual NF Wage Costs before WSB Minimum]])</f>
        <v>0</v>
      </c>
      <c r="R198" s="17">
        <f>IFERROR(IF(StaffPayroll[[#This Row],[Annual Cost of Wage Increase included in Rate Adjustment]]=0,0,Q198*'[1]Facility Info Input'!$F$10),0)</f>
        <v>0</v>
      </c>
      <c r="S198" s="18">
        <f>IFERROR(IF(StaffPayroll[[#This Row],[Annual Cost of Wage Increase included in Rate Adjustment]]=0,0,IF('[1]Facility Info Input'!$F$11&lt;=0,0,Q198*'[1]Facility Info Input'!$F$11)),0)</f>
        <v>0</v>
      </c>
      <c r="T198" s="18">
        <f>IFERROR(IF(StaffPayroll[[#This Row],[Annual Cost of Wage Increase included in Rate Adjustment]]=0,0,IF('[1]Facility Info Input'!$F$12&lt;=0,0,Q198*'[1]Facility Info Input'!$F$12)),0)</f>
        <v>0</v>
      </c>
      <c r="U198" s="18">
        <f t="shared" si="6"/>
        <v>0</v>
      </c>
      <c r="V198" s="19">
        <f t="shared" si="7"/>
        <v>0</v>
      </c>
    </row>
    <row r="199" spans="1:22" x14ac:dyDescent="0.25">
      <c r="A199" s="7"/>
      <c r="B199" s="8"/>
      <c r="C199" s="8"/>
      <c r="D199" s="9"/>
      <c r="E199" s="10"/>
      <c r="F199" s="10"/>
      <c r="G199" s="11"/>
      <c r="H199" s="12"/>
      <c r="I199" s="13"/>
      <c r="J199" s="14" t="str">
        <f>StaffPayroll[[#This Row],[Leave Blank]]&amp;" "&amp;StaffPayroll[[#This Row],[Employee, number or code]]</f>
        <v xml:space="preserve"> </v>
      </c>
      <c r="K199" s="14" t="str">
        <f>_xlfn.IFNA(VLOOKUP(StaffPayroll[[#This Row],[Position / Title]],[1]Lists!A:C,3,FALSE),"")</f>
        <v/>
      </c>
      <c r="L199" s="14">
        <f>StaffPayroll[[#This Row],[Payroll Period Ends Date (Minimum two months)]]-StaffPayroll[[#This Row],[Payroll Period Begins Date        (Must start after 6/1/2025)]]+1</f>
        <v>1</v>
      </c>
      <c r="M199" s="15">
        <f>IFERROR(IF(VLOOKUP(K199,'[1]Facility Info Input'!$B$25:$D$34,3,FALSE)="",1,VLOOKUP(K199,'[1]Facility Info Input'!$B$25:$D$34,3,FALSE)),0)</f>
        <v>0</v>
      </c>
      <c r="N199" s="16" t="str">
        <f>IF(StaffPayroll[[#This Row],[Employee, number or code]]="","",IF(StaffPayroll[[#This Row],[Position / Title]]="","",VLOOKUP(StaffPayroll[[#This Row],[Position / Title]],[1]Lists!A:C,2,FALSE)))</f>
        <v/>
      </c>
      <c r="O199" s="16">
        <f>IF(D199="",0,StaffPayroll[[#This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9" s="17">
        <f>IF(StaffPayroll[[#This Row],[Hourly WSB  Wage Minimum]]="",0,StaffPayroll[[#This Row],[Annual NF Wage Costs after WSB Minimum]]-StaffPayroll[[#This Row],[Annual NF Wage Costs before WSB Minimum]])</f>
        <v>0</v>
      </c>
      <c r="R199" s="17">
        <f>IFERROR(IF(StaffPayroll[[#This Row],[Annual Cost of Wage Increase included in Rate Adjustment]]=0,0,Q199*'[1]Facility Info Input'!$F$10),0)</f>
        <v>0</v>
      </c>
      <c r="S199" s="18">
        <f>IFERROR(IF(StaffPayroll[[#This Row],[Annual Cost of Wage Increase included in Rate Adjustment]]=0,0,IF('[1]Facility Info Input'!$F$11&lt;=0,0,Q199*'[1]Facility Info Input'!$F$11)),0)</f>
        <v>0</v>
      </c>
      <c r="T199" s="18">
        <f>IFERROR(IF(StaffPayroll[[#This Row],[Annual Cost of Wage Increase included in Rate Adjustment]]=0,0,IF('[1]Facility Info Input'!$F$12&lt;=0,0,Q199*'[1]Facility Info Input'!$F$12)),0)</f>
        <v>0</v>
      </c>
      <c r="U199" s="18">
        <f t="shared" si="6"/>
        <v>0</v>
      </c>
      <c r="V199" s="19">
        <f t="shared" si="7"/>
        <v>0</v>
      </c>
    </row>
    <row r="200" spans="1:22" x14ac:dyDescent="0.25">
      <c r="A200" s="7"/>
      <c r="B200" s="8"/>
      <c r="C200" s="8"/>
      <c r="D200" s="9"/>
      <c r="E200" s="10"/>
      <c r="F200" s="10"/>
      <c r="G200" s="11"/>
      <c r="H200" s="12"/>
      <c r="I200" s="13"/>
      <c r="J200" s="14" t="str">
        <f>StaffPayroll[[#This Row],[Leave Blank]]&amp;" "&amp;StaffPayroll[[#This Row],[Employee, number or code]]</f>
        <v xml:space="preserve"> </v>
      </c>
      <c r="K200" s="14" t="str">
        <f>_xlfn.IFNA(VLOOKUP(StaffPayroll[[#This Row],[Position / Title]],[1]Lists!A:C,3,FALSE),"")</f>
        <v/>
      </c>
      <c r="L200" s="14">
        <f>StaffPayroll[[#This Row],[Payroll Period Ends Date (Minimum two months)]]-StaffPayroll[[#This Row],[Payroll Period Begins Date        (Must start after 6/1/2025)]]+1</f>
        <v>1</v>
      </c>
      <c r="M200" s="15">
        <f>IFERROR(IF(VLOOKUP(K200,'[1]Facility Info Input'!$B$25:$D$34,3,FALSE)="",1,VLOOKUP(K200,'[1]Facility Info Input'!$B$25:$D$34,3,FALSE)),0)</f>
        <v>0</v>
      </c>
      <c r="N200" s="16" t="str">
        <f>IF(StaffPayroll[[#This Row],[Employee, number or code]]="","",IF(StaffPayroll[[#This Row],[Position / Title]]="","",VLOOKUP(StaffPayroll[[#This Row],[Position / Title]],[1]Lists!A:C,2,FALSE)))</f>
        <v/>
      </c>
      <c r="O200" s="16">
        <f>IF(D200="",0,StaffPayroll[[#This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0" s="17">
        <f>IF(StaffPayroll[[#This Row],[Hourly WSB  Wage Minimum]]="",0,StaffPayroll[[#This Row],[Annual NF Wage Costs after WSB Minimum]]-StaffPayroll[[#This Row],[Annual NF Wage Costs before WSB Minimum]])</f>
        <v>0</v>
      </c>
      <c r="R200" s="17">
        <f>IFERROR(IF(StaffPayroll[[#This Row],[Annual Cost of Wage Increase included in Rate Adjustment]]=0,0,Q200*'[1]Facility Info Input'!$F$10),0)</f>
        <v>0</v>
      </c>
      <c r="S200" s="18">
        <f>IFERROR(IF(StaffPayroll[[#This Row],[Annual Cost of Wage Increase included in Rate Adjustment]]=0,0,IF('[1]Facility Info Input'!$F$11&lt;=0,0,Q200*'[1]Facility Info Input'!$F$11)),0)</f>
        <v>0</v>
      </c>
      <c r="T200" s="18">
        <f>IFERROR(IF(StaffPayroll[[#This Row],[Annual Cost of Wage Increase included in Rate Adjustment]]=0,0,IF('[1]Facility Info Input'!$F$12&lt;=0,0,Q200*'[1]Facility Info Input'!$F$12)),0)</f>
        <v>0</v>
      </c>
      <c r="U200" s="18">
        <f t="shared" si="6"/>
        <v>0</v>
      </c>
      <c r="V200" s="19">
        <f t="shared" si="7"/>
        <v>0</v>
      </c>
    </row>
    <row r="201" spans="1:22" x14ac:dyDescent="0.25">
      <c r="A201" s="7"/>
      <c r="B201" s="8"/>
      <c r="C201" s="8"/>
      <c r="D201" s="9"/>
      <c r="E201" s="10"/>
      <c r="F201" s="10"/>
      <c r="G201" s="11"/>
      <c r="H201" s="12"/>
      <c r="I201" s="13"/>
      <c r="J201" s="14" t="str">
        <f>StaffPayroll[[#This Row],[Leave Blank]]&amp;" "&amp;StaffPayroll[[#This Row],[Employee, number or code]]</f>
        <v xml:space="preserve"> </v>
      </c>
      <c r="K201" s="14" t="str">
        <f>_xlfn.IFNA(VLOOKUP(StaffPayroll[[#This Row],[Position / Title]],[1]Lists!A:C,3,FALSE),"")</f>
        <v/>
      </c>
      <c r="L201" s="14">
        <f>StaffPayroll[[#This Row],[Payroll Period Ends Date (Minimum two months)]]-StaffPayroll[[#This Row],[Payroll Period Begins Date        (Must start after 6/1/2025)]]+1</f>
        <v>1</v>
      </c>
      <c r="M201" s="15">
        <f>IFERROR(IF(VLOOKUP(K201,'[1]Facility Info Input'!$B$25:$D$34,3,FALSE)="",1,VLOOKUP(K201,'[1]Facility Info Input'!$B$25:$D$34,3,FALSE)),0)</f>
        <v>0</v>
      </c>
      <c r="N201" s="16" t="str">
        <f>IF(StaffPayroll[[#This Row],[Employee, number or code]]="","",IF(StaffPayroll[[#This Row],[Position / Title]]="","",VLOOKUP(StaffPayroll[[#This Row],[Position / Title]],[1]Lists!A:C,2,FALSE)))</f>
        <v/>
      </c>
      <c r="O201" s="16">
        <f>IF(D201="",0,StaffPayroll[[#This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1" s="17">
        <f>IF(StaffPayroll[[#This Row],[Hourly WSB  Wage Minimum]]="",0,StaffPayroll[[#This Row],[Annual NF Wage Costs after WSB Minimum]]-StaffPayroll[[#This Row],[Annual NF Wage Costs before WSB Minimum]])</f>
        <v>0</v>
      </c>
      <c r="R201" s="17">
        <f>IFERROR(IF(StaffPayroll[[#This Row],[Annual Cost of Wage Increase included in Rate Adjustment]]=0,0,Q201*'[1]Facility Info Input'!$F$10),0)</f>
        <v>0</v>
      </c>
      <c r="S201" s="18">
        <f>IFERROR(IF(StaffPayroll[[#This Row],[Annual Cost of Wage Increase included in Rate Adjustment]]=0,0,IF('[1]Facility Info Input'!$F$11&lt;=0,0,Q201*'[1]Facility Info Input'!$F$11)),0)</f>
        <v>0</v>
      </c>
      <c r="T201" s="18">
        <f>IFERROR(IF(StaffPayroll[[#This Row],[Annual Cost of Wage Increase included in Rate Adjustment]]=0,0,IF('[1]Facility Info Input'!$F$12&lt;=0,0,Q201*'[1]Facility Info Input'!$F$12)),0)</f>
        <v>0</v>
      </c>
      <c r="U201" s="18">
        <f t="shared" si="6"/>
        <v>0</v>
      </c>
      <c r="V201" s="19">
        <f t="shared" si="7"/>
        <v>0</v>
      </c>
    </row>
    <row r="202" spans="1:22" x14ac:dyDescent="0.25">
      <c r="A202" s="7"/>
      <c r="B202" s="8"/>
      <c r="C202" s="8"/>
      <c r="D202" s="9"/>
      <c r="E202" s="10"/>
      <c r="F202" s="10"/>
      <c r="G202" s="11"/>
      <c r="H202" s="12"/>
      <c r="I202" s="13"/>
      <c r="J202" s="14" t="str">
        <f>StaffPayroll[[#This Row],[Leave Blank]]&amp;" "&amp;StaffPayroll[[#This Row],[Employee, number or code]]</f>
        <v xml:space="preserve"> </v>
      </c>
      <c r="K202" s="14" t="str">
        <f>_xlfn.IFNA(VLOOKUP(StaffPayroll[[#This Row],[Position / Title]],[1]Lists!A:C,3,FALSE),"")</f>
        <v/>
      </c>
      <c r="L202" s="14">
        <f>StaffPayroll[[#This Row],[Payroll Period Ends Date (Minimum two months)]]-StaffPayroll[[#This Row],[Payroll Period Begins Date        (Must start after 6/1/2025)]]+1</f>
        <v>1</v>
      </c>
      <c r="M202" s="15">
        <f>IFERROR(IF(VLOOKUP(K202,'[1]Facility Info Input'!$B$25:$D$34,3,FALSE)="",1,VLOOKUP(K202,'[1]Facility Info Input'!$B$25:$D$34,3,FALSE)),0)</f>
        <v>0</v>
      </c>
      <c r="N202" s="16" t="str">
        <f>IF(StaffPayroll[[#This Row],[Employee, number or code]]="","",IF(StaffPayroll[[#This Row],[Position / Title]]="","",VLOOKUP(StaffPayroll[[#This Row],[Position / Title]],[1]Lists!A:C,2,FALSE)))</f>
        <v/>
      </c>
      <c r="O202" s="16">
        <f>IF(D202="",0,StaffPayroll[[#This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2" s="17">
        <f>IF(StaffPayroll[[#This Row],[Hourly WSB  Wage Minimum]]="",0,StaffPayroll[[#This Row],[Annual NF Wage Costs after WSB Minimum]]-StaffPayroll[[#This Row],[Annual NF Wage Costs before WSB Minimum]])</f>
        <v>0</v>
      </c>
      <c r="R202" s="17">
        <f>IFERROR(IF(StaffPayroll[[#This Row],[Annual Cost of Wage Increase included in Rate Adjustment]]=0,0,Q202*'[1]Facility Info Input'!$F$10),0)</f>
        <v>0</v>
      </c>
      <c r="S202" s="18">
        <f>IFERROR(IF(StaffPayroll[[#This Row],[Annual Cost of Wage Increase included in Rate Adjustment]]=0,0,IF('[1]Facility Info Input'!$F$11&lt;=0,0,Q202*'[1]Facility Info Input'!$F$11)),0)</f>
        <v>0</v>
      </c>
      <c r="T202" s="18">
        <f>IFERROR(IF(StaffPayroll[[#This Row],[Annual Cost of Wage Increase included in Rate Adjustment]]=0,0,IF('[1]Facility Info Input'!$F$12&lt;=0,0,Q202*'[1]Facility Info Input'!$F$12)),0)</f>
        <v>0</v>
      </c>
      <c r="U202" s="18">
        <f t="shared" si="6"/>
        <v>0</v>
      </c>
      <c r="V202" s="19">
        <f t="shared" si="7"/>
        <v>0</v>
      </c>
    </row>
    <row r="203" spans="1:22" x14ac:dyDescent="0.25">
      <c r="A203" s="7"/>
      <c r="B203" s="8"/>
      <c r="C203" s="8"/>
      <c r="D203" s="9"/>
      <c r="E203" s="10"/>
      <c r="F203" s="10"/>
      <c r="G203" s="11"/>
      <c r="H203" s="12"/>
      <c r="I203" s="13"/>
      <c r="J203" s="14" t="str">
        <f>StaffPayroll[[#This Row],[Leave Blank]]&amp;" "&amp;StaffPayroll[[#This Row],[Employee, number or code]]</f>
        <v xml:space="preserve"> </v>
      </c>
      <c r="K203" s="14" t="str">
        <f>_xlfn.IFNA(VLOOKUP(StaffPayroll[[#This Row],[Position / Title]],[1]Lists!A:C,3,FALSE),"")</f>
        <v/>
      </c>
      <c r="L203" s="14">
        <f>StaffPayroll[[#This Row],[Payroll Period Ends Date (Minimum two months)]]-StaffPayroll[[#This Row],[Payroll Period Begins Date        (Must start after 6/1/2025)]]+1</f>
        <v>1</v>
      </c>
      <c r="M203" s="15">
        <f>IFERROR(IF(VLOOKUP(K203,'[1]Facility Info Input'!$B$25:$D$34,3,FALSE)="",1,VLOOKUP(K203,'[1]Facility Info Input'!$B$25:$D$34,3,FALSE)),0)</f>
        <v>0</v>
      </c>
      <c r="N203" s="16" t="str">
        <f>IF(StaffPayroll[[#This Row],[Employee, number or code]]="","",IF(StaffPayroll[[#This Row],[Position / Title]]="","",VLOOKUP(StaffPayroll[[#This Row],[Position / Title]],[1]Lists!A:C,2,FALSE)))</f>
        <v/>
      </c>
      <c r="O203" s="16">
        <f>IF(D203="",0,StaffPayroll[[#This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3" s="17">
        <f>IF(StaffPayroll[[#This Row],[Hourly WSB  Wage Minimum]]="",0,StaffPayroll[[#This Row],[Annual NF Wage Costs after WSB Minimum]]-StaffPayroll[[#This Row],[Annual NF Wage Costs before WSB Minimum]])</f>
        <v>0</v>
      </c>
      <c r="R203" s="17">
        <f>IFERROR(IF(StaffPayroll[[#This Row],[Annual Cost of Wage Increase included in Rate Adjustment]]=0,0,Q203*'[1]Facility Info Input'!$F$10),0)</f>
        <v>0</v>
      </c>
      <c r="S203" s="18">
        <f>IFERROR(IF(StaffPayroll[[#This Row],[Annual Cost of Wage Increase included in Rate Adjustment]]=0,0,IF('[1]Facility Info Input'!$F$11&lt;=0,0,Q203*'[1]Facility Info Input'!$F$11)),0)</f>
        <v>0</v>
      </c>
      <c r="T203" s="18">
        <f>IFERROR(IF(StaffPayroll[[#This Row],[Annual Cost of Wage Increase included in Rate Adjustment]]=0,0,IF('[1]Facility Info Input'!$F$12&lt;=0,0,Q203*'[1]Facility Info Input'!$F$12)),0)</f>
        <v>0</v>
      </c>
      <c r="U203" s="18">
        <f t="shared" si="6"/>
        <v>0</v>
      </c>
      <c r="V203" s="19">
        <f t="shared" si="7"/>
        <v>0</v>
      </c>
    </row>
    <row r="204" spans="1:22" x14ac:dyDescent="0.25">
      <c r="A204" s="7"/>
      <c r="B204" s="8"/>
      <c r="C204" s="8"/>
      <c r="D204" s="9"/>
      <c r="E204" s="10"/>
      <c r="F204" s="10"/>
      <c r="G204" s="11"/>
      <c r="H204" s="12"/>
      <c r="I204" s="13"/>
      <c r="J204" s="14" t="str">
        <f>StaffPayroll[[#This Row],[Leave Blank]]&amp;" "&amp;StaffPayroll[[#This Row],[Employee, number or code]]</f>
        <v xml:space="preserve"> </v>
      </c>
      <c r="K204" s="14" t="str">
        <f>_xlfn.IFNA(VLOOKUP(StaffPayroll[[#This Row],[Position / Title]],[1]Lists!A:C,3,FALSE),"")</f>
        <v/>
      </c>
      <c r="L204" s="14">
        <f>StaffPayroll[[#This Row],[Payroll Period Ends Date (Minimum two months)]]-StaffPayroll[[#This Row],[Payroll Period Begins Date        (Must start after 6/1/2025)]]+1</f>
        <v>1</v>
      </c>
      <c r="M204" s="15">
        <f>IFERROR(IF(VLOOKUP(K204,'[1]Facility Info Input'!$B$25:$D$34,3,FALSE)="",1,VLOOKUP(K204,'[1]Facility Info Input'!$B$25:$D$34,3,FALSE)),0)</f>
        <v>0</v>
      </c>
      <c r="N204" s="16" t="str">
        <f>IF(StaffPayroll[[#This Row],[Employee, number or code]]="","",IF(StaffPayroll[[#This Row],[Position / Title]]="","",VLOOKUP(StaffPayroll[[#This Row],[Position / Title]],[1]Lists!A:C,2,FALSE)))</f>
        <v/>
      </c>
      <c r="O204" s="16">
        <f>IF(D204="",0,StaffPayroll[[#This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4" s="17">
        <f>IF(StaffPayroll[[#This Row],[Hourly WSB  Wage Minimum]]="",0,StaffPayroll[[#This Row],[Annual NF Wage Costs after WSB Minimum]]-StaffPayroll[[#This Row],[Annual NF Wage Costs before WSB Minimum]])</f>
        <v>0</v>
      </c>
      <c r="R204" s="17">
        <f>IFERROR(IF(StaffPayroll[[#This Row],[Annual Cost of Wage Increase included in Rate Adjustment]]=0,0,Q204*'[1]Facility Info Input'!$F$10),0)</f>
        <v>0</v>
      </c>
      <c r="S204" s="18">
        <f>IFERROR(IF(StaffPayroll[[#This Row],[Annual Cost of Wage Increase included in Rate Adjustment]]=0,0,IF('[1]Facility Info Input'!$F$11&lt;=0,0,Q204*'[1]Facility Info Input'!$F$11)),0)</f>
        <v>0</v>
      </c>
      <c r="T204" s="18">
        <f>IFERROR(IF(StaffPayroll[[#This Row],[Annual Cost of Wage Increase included in Rate Adjustment]]=0,0,IF('[1]Facility Info Input'!$F$12&lt;=0,0,Q204*'[1]Facility Info Input'!$F$12)),0)</f>
        <v>0</v>
      </c>
      <c r="U204" s="18">
        <f t="shared" si="6"/>
        <v>0</v>
      </c>
      <c r="V204" s="19">
        <f t="shared" si="7"/>
        <v>0</v>
      </c>
    </row>
    <row r="205" spans="1:22" x14ac:dyDescent="0.25">
      <c r="A205" s="7"/>
      <c r="B205" s="8"/>
      <c r="C205" s="8"/>
      <c r="D205" s="9"/>
      <c r="E205" s="10"/>
      <c r="F205" s="10"/>
      <c r="G205" s="11"/>
      <c r="H205" s="12"/>
      <c r="I205" s="13"/>
      <c r="J205" s="14" t="str">
        <f>StaffPayroll[[#This Row],[Leave Blank]]&amp;" "&amp;StaffPayroll[[#This Row],[Employee, number or code]]</f>
        <v xml:space="preserve"> </v>
      </c>
      <c r="K205" s="14" t="str">
        <f>_xlfn.IFNA(VLOOKUP(StaffPayroll[[#This Row],[Position / Title]],[1]Lists!A:C,3,FALSE),"")</f>
        <v/>
      </c>
      <c r="L205" s="14">
        <f>StaffPayroll[[#This Row],[Payroll Period Ends Date (Minimum two months)]]-StaffPayroll[[#This Row],[Payroll Period Begins Date        (Must start after 6/1/2025)]]+1</f>
        <v>1</v>
      </c>
      <c r="M205" s="15">
        <f>IFERROR(IF(VLOOKUP(K205,'[1]Facility Info Input'!$B$25:$D$34,3,FALSE)="",1,VLOOKUP(K205,'[1]Facility Info Input'!$B$25:$D$34,3,FALSE)),0)</f>
        <v>0</v>
      </c>
      <c r="N205" s="16" t="str">
        <f>IF(StaffPayroll[[#This Row],[Employee, number or code]]="","",IF(StaffPayroll[[#This Row],[Position / Title]]="","",VLOOKUP(StaffPayroll[[#This Row],[Position / Title]],[1]Lists!A:C,2,FALSE)))</f>
        <v/>
      </c>
      <c r="O205" s="16">
        <f>IF(D205="",0,StaffPayroll[[#This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5" s="17">
        <f>IF(StaffPayroll[[#This Row],[Hourly WSB  Wage Minimum]]="",0,StaffPayroll[[#This Row],[Annual NF Wage Costs after WSB Minimum]]-StaffPayroll[[#This Row],[Annual NF Wage Costs before WSB Minimum]])</f>
        <v>0</v>
      </c>
      <c r="R205" s="17">
        <f>IFERROR(IF(StaffPayroll[[#This Row],[Annual Cost of Wage Increase included in Rate Adjustment]]=0,0,Q205*'[1]Facility Info Input'!$F$10),0)</f>
        <v>0</v>
      </c>
      <c r="S205" s="18">
        <f>IFERROR(IF(StaffPayroll[[#This Row],[Annual Cost of Wage Increase included in Rate Adjustment]]=0,0,IF('[1]Facility Info Input'!$F$11&lt;=0,0,Q205*'[1]Facility Info Input'!$F$11)),0)</f>
        <v>0</v>
      </c>
      <c r="T205" s="18">
        <f>IFERROR(IF(StaffPayroll[[#This Row],[Annual Cost of Wage Increase included in Rate Adjustment]]=0,0,IF('[1]Facility Info Input'!$F$12&lt;=0,0,Q205*'[1]Facility Info Input'!$F$12)),0)</f>
        <v>0</v>
      </c>
      <c r="U205" s="18">
        <f t="shared" si="6"/>
        <v>0</v>
      </c>
      <c r="V205" s="19">
        <f t="shared" si="7"/>
        <v>0</v>
      </c>
    </row>
    <row r="206" spans="1:22" x14ac:dyDescent="0.25">
      <c r="A206" s="7"/>
      <c r="B206" s="8"/>
      <c r="C206" s="8"/>
      <c r="D206" s="9"/>
      <c r="E206" s="10"/>
      <c r="F206" s="10"/>
      <c r="G206" s="11"/>
      <c r="H206" s="12"/>
      <c r="I206" s="13"/>
      <c r="J206" s="14" t="str">
        <f>StaffPayroll[[#This Row],[Leave Blank]]&amp;" "&amp;StaffPayroll[[#This Row],[Employee, number or code]]</f>
        <v xml:space="preserve"> </v>
      </c>
      <c r="K206" s="14" t="str">
        <f>_xlfn.IFNA(VLOOKUP(StaffPayroll[[#This Row],[Position / Title]],[1]Lists!A:C,3,FALSE),"")</f>
        <v/>
      </c>
      <c r="L206" s="14">
        <f>StaffPayroll[[#This Row],[Payroll Period Ends Date (Minimum two months)]]-StaffPayroll[[#This Row],[Payroll Period Begins Date        (Must start after 6/1/2025)]]+1</f>
        <v>1</v>
      </c>
      <c r="M206" s="15">
        <f>IFERROR(IF(VLOOKUP(K206,'[1]Facility Info Input'!$B$25:$D$34,3,FALSE)="",1,VLOOKUP(K206,'[1]Facility Info Input'!$B$25:$D$34,3,FALSE)),0)</f>
        <v>0</v>
      </c>
      <c r="N206" s="16" t="str">
        <f>IF(StaffPayroll[[#This Row],[Employee, number or code]]="","",IF(StaffPayroll[[#This Row],[Position / Title]]="","",VLOOKUP(StaffPayroll[[#This Row],[Position / Title]],[1]Lists!A:C,2,FALSE)))</f>
        <v/>
      </c>
      <c r="O206" s="16">
        <f>IF(D206="",0,StaffPayroll[[#This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6" s="17">
        <f>IF(StaffPayroll[[#This Row],[Hourly WSB  Wage Minimum]]="",0,StaffPayroll[[#This Row],[Annual NF Wage Costs after WSB Minimum]]-StaffPayroll[[#This Row],[Annual NF Wage Costs before WSB Minimum]])</f>
        <v>0</v>
      </c>
      <c r="R206" s="17">
        <f>IFERROR(IF(StaffPayroll[[#This Row],[Annual Cost of Wage Increase included in Rate Adjustment]]=0,0,Q206*'[1]Facility Info Input'!$F$10),0)</f>
        <v>0</v>
      </c>
      <c r="S206" s="18">
        <f>IFERROR(IF(StaffPayroll[[#This Row],[Annual Cost of Wage Increase included in Rate Adjustment]]=0,0,IF('[1]Facility Info Input'!$F$11&lt;=0,0,Q206*'[1]Facility Info Input'!$F$11)),0)</f>
        <v>0</v>
      </c>
      <c r="T206" s="18">
        <f>IFERROR(IF(StaffPayroll[[#This Row],[Annual Cost of Wage Increase included in Rate Adjustment]]=0,0,IF('[1]Facility Info Input'!$F$12&lt;=0,0,Q206*'[1]Facility Info Input'!$F$12)),0)</f>
        <v>0</v>
      </c>
      <c r="U206" s="18">
        <f t="shared" si="6"/>
        <v>0</v>
      </c>
      <c r="V206" s="19">
        <f t="shared" si="7"/>
        <v>0</v>
      </c>
    </row>
    <row r="207" spans="1:22" x14ac:dyDescent="0.25">
      <c r="A207" s="7"/>
      <c r="B207" s="8"/>
      <c r="C207" s="8"/>
      <c r="D207" s="9"/>
      <c r="E207" s="10"/>
      <c r="F207" s="10"/>
      <c r="G207" s="11"/>
      <c r="H207" s="12"/>
      <c r="I207" s="13"/>
      <c r="J207" s="14" t="str">
        <f>StaffPayroll[[#This Row],[Leave Blank]]&amp;" "&amp;StaffPayroll[[#This Row],[Employee, number or code]]</f>
        <v xml:space="preserve"> </v>
      </c>
      <c r="K207" s="14" t="str">
        <f>_xlfn.IFNA(VLOOKUP(StaffPayroll[[#This Row],[Position / Title]],[1]Lists!A:C,3,FALSE),"")</f>
        <v/>
      </c>
      <c r="L207" s="14">
        <f>StaffPayroll[[#This Row],[Payroll Period Ends Date (Minimum two months)]]-StaffPayroll[[#This Row],[Payroll Period Begins Date        (Must start after 6/1/2025)]]+1</f>
        <v>1</v>
      </c>
      <c r="M207" s="15">
        <f>IFERROR(IF(VLOOKUP(K207,'[1]Facility Info Input'!$B$25:$D$34,3,FALSE)="",1,VLOOKUP(K207,'[1]Facility Info Input'!$B$25:$D$34,3,FALSE)),0)</f>
        <v>0</v>
      </c>
      <c r="N207" s="16" t="str">
        <f>IF(StaffPayroll[[#This Row],[Employee, number or code]]="","",IF(StaffPayroll[[#This Row],[Position / Title]]="","",VLOOKUP(StaffPayroll[[#This Row],[Position / Title]],[1]Lists!A:C,2,FALSE)))</f>
        <v/>
      </c>
      <c r="O207" s="16">
        <f>IF(D207="",0,StaffPayroll[[#This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7" s="17">
        <f>IF(StaffPayroll[[#This Row],[Hourly WSB  Wage Minimum]]="",0,StaffPayroll[[#This Row],[Annual NF Wage Costs after WSB Minimum]]-StaffPayroll[[#This Row],[Annual NF Wage Costs before WSB Minimum]])</f>
        <v>0</v>
      </c>
      <c r="R207" s="17">
        <f>IFERROR(IF(StaffPayroll[[#This Row],[Annual Cost of Wage Increase included in Rate Adjustment]]=0,0,Q207*'[1]Facility Info Input'!$F$10),0)</f>
        <v>0</v>
      </c>
      <c r="S207" s="18">
        <f>IFERROR(IF(StaffPayroll[[#This Row],[Annual Cost of Wage Increase included in Rate Adjustment]]=0,0,IF('[1]Facility Info Input'!$F$11&lt;=0,0,Q207*'[1]Facility Info Input'!$F$11)),0)</f>
        <v>0</v>
      </c>
      <c r="T207" s="18">
        <f>IFERROR(IF(StaffPayroll[[#This Row],[Annual Cost of Wage Increase included in Rate Adjustment]]=0,0,IF('[1]Facility Info Input'!$F$12&lt;=0,0,Q207*'[1]Facility Info Input'!$F$12)),0)</f>
        <v>0</v>
      </c>
      <c r="U207" s="18">
        <f t="shared" si="6"/>
        <v>0</v>
      </c>
      <c r="V207" s="19">
        <f t="shared" si="7"/>
        <v>0</v>
      </c>
    </row>
    <row r="208" spans="1:22" x14ac:dyDescent="0.25">
      <c r="A208" s="7"/>
      <c r="B208" s="8"/>
      <c r="C208" s="8"/>
      <c r="D208" s="9"/>
      <c r="E208" s="10"/>
      <c r="F208" s="10"/>
      <c r="G208" s="11"/>
      <c r="H208" s="12"/>
      <c r="I208" s="13"/>
      <c r="J208" s="14" t="str">
        <f>StaffPayroll[[#This Row],[Leave Blank]]&amp;" "&amp;StaffPayroll[[#This Row],[Employee, number or code]]</f>
        <v xml:space="preserve"> </v>
      </c>
      <c r="K208" s="14" t="str">
        <f>_xlfn.IFNA(VLOOKUP(StaffPayroll[[#This Row],[Position / Title]],[1]Lists!A:C,3,FALSE),"")</f>
        <v/>
      </c>
      <c r="L208" s="14">
        <f>StaffPayroll[[#This Row],[Payroll Period Ends Date (Minimum two months)]]-StaffPayroll[[#This Row],[Payroll Period Begins Date        (Must start after 6/1/2025)]]+1</f>
        <v>1</v>
      </c>
      <c r="M208" s="15">
        <f>IFERROR(IF(VLOOKUP(K208,'[1]Facility Info Input'!$B$25:$D$34,3,FALSE)="",1,VLOOKUP(K208,'[1]Facility Info Input'!$B$25:$D$34,3,FALSE)),0)</f>
        <v>0</v>
      </c>
      <c r="N208" s="16" t="str">
        <f>IF(StaffPayroll[[#This Row],[Employee, number or code]]="","",IF(StaffPayroll[[#This Row],[Position / Title]]="","",VLOOKUP(StaffPayroll[[#This Row],[Position / Title]],[1]Lists!A:C,2,FALSE)))</f>
        <v/>
      </c>
      <c r="O208" s="16">
        <f>IF(D208="",0,StaffPayroll[[#This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8" s="17">
        <f>IF(StaffPayroll[[#This Row],[Hourly WSB  Wage Minimum]]="",0,StaffPayroll[[#This Row],[Annual NF Wage Costs after WSB Minimum]]-StaffPayroll[[#This Row],[Annual NF Wage Costs before WSB Minimum]])</f>
        <v>0</v>
      </c>
      <c r="R208" s="17">
        <f>IFERROR(IF(StaffPayroll[[#This Row],[Annual Cost of Wage Increase included in Rate Adjustment]]=0,0,Q208*'[1]Facility Info Input'!$F$10),0)</f>
        <v>0</v>
      </c>
      <c r="S208" s="18">
        <f>IFERROR(IF(StaffPayroll[[#This Row],[Annual Cost of Wage Increase included in Rate Adjustment]]=0,0,IF('[1]Facility Info Input'!$F$11&lt;=0,0,Q208*'[1]Facility Info Input'!$F$11)),0)</f>
        <v>0</v>
      </c>
      <c r="T208" s="18">
        <f>IFERROR(IF(StaffPayroll[[#This Row],[Annual Cost of Wage Increase included in Rate Adjustment]]=0,0,IF('[1]Facility Info Input'!$F$12&lt;=0,0,Q208*'[1]Facility Info Input'!$F$12)),0)</f>
        <v>0</v>
      </c>
      <c r="U208" s="18">
        <f t="shared" si="6"/>
        <v>0</v>
      </c>
      <c r="V208" s="19">
        <f t="shared" si="7"/>
        <v>0</v>
      </c>
    </row>
    <row r="209" spans="1:22" x14ac:dyDescent="0.25">
      <c r="A209" s="7"/>
      <c r="B209" s="8"/>
      <c r="C209" s="8"/>
      <c r="D209" s="9"/>
      <c r="E209" s="10"/>
      <c r="F209" s="10"/>
      <c r="G209" s="11"/>
      <c r="H209" s="12"/>
      <c r="I209" s="13"/>
      <c r="J209" s="14" t="str">
        <f>StaffPayroll[[#This Row],[Leave Blank]]&amp;" "&amp;StaffPayroll[[#This Row],[Employee, number or code]]</f>
        <v xml:space="preserve"> </v>
      </c>
      <c r="K209" s="14" t="str">
        <f>_xlfn.IFNA(VLOOKUP(StaffPayroll[[#This Row],[Position / Title]],[1]Lists!A:C,3,FALSE),"")</f>
        <v/>
      </c>
      <c r="L209" s="14">
        <f>StaffPayroll[[#This Row],[Payroll Period Ends Date (Minimum two months)]]-StaffPayroll[[#This Row],[Payroll Period Begins Date        (Must start after 6/1/2025)]]+1</f>
        <v>1</v>
      </c>
      <c r="M209" s="15">
        <f>IFERROR(IF(VLOOKUP(K209,'[1]Facility Info Input'!$B$25:$D$34,3,FALSE)="",1,VLOOKUP(K209,'[1]Facility Info Input'!$B$25:$D$34,3,FALSE)),0)</f>
        <v>0</v>
      </c>
      <c r="N209" s="16" t="str">
        <f>IF(StaffPayroll[[#This Row],[Employee, number or code]]="","",IF(StaffPayroll[[#This Row],[Position / Title]]="","",VLOOKUP(StaffPayroll[[#This Row],[Position / Title]],[1]Lists!A:C,2,FALSE)))</f>
        <v/>
      </c>
      <c r="O209" s="16">
        <f>IF(D209="",0,StaffPayroll[[#This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9" s="17">
        <f>IF(StaffPayroll[[#This Row],[Hourly WSB  Wage Minimum]]="",0,StaffPayroll[[#This Row],[Annual NF Wage Costs after WSB Minimum]]-StaffPayroll[[#This Row],[Annual NF Wage Costs before WSB Minimum]])</f>
        <v>0</v>
      </c>
      <c r="R209" s="17">
        <f>IFERROR(IF(StaffPayroll[[#This Row],[Annual Cost of Wage Increase included in Rate Adjustment]]=0,0,Q209*'[1]Facility Info Input'!$F$10),0)</f>
        <v>0</v>
      </c>
      <c r="S209" s="18">
        <f>IFERROR(IF(StaffPayroll[[#This Row],[Annual Cost of Wage Increase included in Rate Adjustment]]=0,0,IF('[1]Facility Info Input'!$F$11&lt;=0,0,Q209*'[1]Facility Info Input'!$F$11)),0)</f>
        <v>0</v>
      </c>
      <c r="T209" s="18">
        <f>IFERROR(IF(StaffPayroll[[#This Row],[Annual Cost of Wage Increase included in Rate Adjustment]]=0,0,IF('[1]Facility Info Input'!$F$12&lt;=0,0,Q209*'[1]Facility Info Input'!$F$12)),0)</f>
        <v>0</v>
      </c>
      <c r="U209" s="18">
        <f t="shared" si="6"/>
        <v>0</v>
      </c>
      <c r="V209" s="19">
        <f t="shared" si="7"/>
        <v>0</v>
      </c>
    </row>
    <row r="210" spans="1:22" x14ac:dyDescent="0.25">
      <c r="A210" s="7"/>
      <c r="B210" s="8"/>
      <c r="C210" s="8"/>
      <c r="D210" s="9"/>
      <c r="E210" s="10"/>
      <c r="F210" s="10"/>
      <c r="G210" s="11"/>
      <c r="H210" s="12"/>
      <c r="I210" s="13"/>
      <c r="J210" s="14" t="str">
        <f>StaffPayroll[[#This Row],[Leave Blank]]&amp;" "&amp;StaffPayroll[[#This Row],[Employee, number or code]]</f>
        <v xml:space="preserve"> </v>
      </c>
      <c r="K210" s="14" t="str">
        <f>_xlfn.IFNA(VLOOKUP(StaffPayroll[[#This Row],[Position / Title]],[1]Lists!A:C,3,FALSE),"")</f>
        <v/>
      </c>
      <c r="L210" s="14">
        <f>StaffPayroll[[#This Row],[Payroll Period Ends Date (Minimum two months)]]-StaffPayroll[[#This Row],[Payroll Period Begins Date        (Must start after 6/1/2025)]]+1</f>
        <v>1</v>
      </c>
      <c r="M210" s="15">
        <f>IFERROR(IF(VLOOKUP(K210,'[1]Facility Info Input'!$B$25:$D$34,3,FALSE)="",1,VLOOKUP(K210,'[1]Facility Info Input'!$B$25:$D$34,3,FALSE)),0)</f>
        <v>0</v>
      </c>
      <c r="N210" s="16" t="str">
        <f>IF(StaffPayroll[[#This Row],[Employee, number or code]]="","",IF(StaffPayroll[[#This Row],[Position / Title]]="","",VLOOKUP(StaffPayroll[[#This Row],[Position / Title]],[1]Lists!A:C,2,FALSE)))</f>
        <v/>
      </c>
      <c r="O210" s="16">
        <f>IF(D210="",0,StaffPayroll[[#This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0" s="17">
        <f>IF(StaffPayroll[[#This Row],[Hourly WSB  Wage Minimum]]="",0,StaffPayroll[[#This Row],[Annual NF Wage Costs after WSB Minimum]]-StaffPayroll[[#This Row],[Annual NF Wage Costs before WSB Minimum]])</f>
        <v>0</v>
      </c>
      <c r="R210" s="17">
        <f>IFERROR(IF(StaffPayroll[[#This Row],[Annual Cost of Wage Increase included in Rate Adjustment]]=0,0,Q210*'[1]Facility Info Input'!$F$10),0)</f>
        <v>0</v>
      </c>
      <c r="S210" s="18">
        <f>IFERROR(IF(StaffPayroll[[#This Row],[Annual Cost of Wage Increase included in Rate Adjustment]]=0,0,IF('[1]Facility Info Input'!$F$11&lt;=0,0,Q210*'[1]Facility Info Input'!$F$11)),0)</f>
        <v>0</v>
      </c>
      <c r="T210" s="18">
        <f>IFERROR(IF(StaffPayroll[[#This Row],[Annual Cost of Wage Increase included in Rate Adjustment]]=0,0,IF('[1]Facility Info Input'!$F$12&lt;=0,0,Q210*'[1]Facility Info Input'!$F$12)),0)</f>
        <v>0</v>
      </c>
      <c r="U210" s="18">
        <f t="shared" si="6"/>
        <v>0</v>
      </c>
      <c r="V210" s="19">
        <f t="shared" si="7"/>
        <v>0</v>
      </c>
    </row>
    <row r="211" spans="1:22" x14ac:dyDescent="0.25">
      <c r="A211" s="7"/>
      <c r="B211" s="8"/>
      <c r="C211" s="8"/>
      <c r="D211" s="9"/>
      <c r="E211" s="10"/>
      <c r="F211" s="10"/>
      <c r="G211" s="11"/>
      <c r="H211" s="12"/>
      <c r="I211" s="13"/>
      <c r="J211" s="14" t="str">
        <f>StaffPayroll[[#This Row],[Leave Blank]]&amp;" "&amp;StaffPayroll[[#This Row],[Employee, number or code]]</f>
        <v xml:space="preserve"> </v>
      </c>
      <c r="K211" s="14" t="str">
        <f>_xlfn.IFNA(VLOOKUP(StaffPayroll[[#This Row],[Position / Title]],[1]Lists!A:C,3,FALSE),"")</f>
        <v/>
      </c>
      <c r="L211" s="14">
        <f>StaffPayroll[[#This Row],[Payroll Period Ends Date (Minimum two months)]]-StaffPayroll[[#This Row],[Payroll Period Begins Date        (Must start after 6/1/2025)]]+1</f>
        <v>1</v>
      </c>
      <c r="M211" s="15">
        <f>IFERROR(IF(VLOOKUP(K211,'[1]Facility Info Input'!$B$25:$D$34,3,FALSE)="",1,VLOOKUP(K211,'[1]Facility Info Input'!$B$25:$D$34,3,FALSE)),0)</f>
        <v>0</v>
      </c>
      <c r="N211" s="16" t="str">
        <f>IF(StaffPayroll[[#This Row],[Employee, number or code]]="","",IF(StaffPayroll[[#This Row],[Position / Title]]="","",VLOOKUP(StaffPayroll[[#This Row],[Position / Title]],[1]Lists!A:C,2,FALSE)))</f>
        <v/>
      </c>
      <c r="O211" s="16">
        <f>IF(D211="",0,StaffPayroll[[#This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1" s="17">
        <f>IF(StaffPayroll[[#This Row],[Hourly WSB  Wage Minimum]]="",0,StaffPayroll[[#This Row],[Annual NF Wage Costs after WSB Minimum]]-StaffPayroll[[#This Row],[Annual NF Wage Costs before WSB Minimum]])</f>
        <v>0</v>
      </c>
      <c r="R211" s="17">
        <f>IFERROR(IF(StaffPayroll[[#This Row],[Annual Cost of Wage Increase included in Rate Adjustment]]=0,0,Q211*'[1]Facility Info Input'!$F$10),0)</f>
        <v>0</v>
      </c>
      <c r="S211" s="18">
        <f>IFERROR(IF(StaffPayroll[[#This Row],[Annual Cost of Wage Increase included in Rate Adjustment]]=0,0,IF('[1]Facility Info Input'!$F$11&lt;=0,0,Q211*'[1]Facility Info Input'!$F$11)),0)</f>
        <v>0</v>
      </c>
      <c r="T211" s="18">
        <f>IFERROR(IF(StaffPayroll[[#This Row],[Annual Cost of Wage Increase included in Rate Adjustment]]=0,0,IF('[1]Facility Info Input'!$F$12&lt;=0,0,Q211*'[1]Facility Info Input'!$F$12)),0)</f>
        <v>0</v>
      </c>
      <c r="U211" s="18">
        <f t="shared" si="6"/>
        <v>0</v>
      </c>
      <c r="V211" s="19">
        <f t="shared" si="7"/>
        <v>0</v>
      </c>
    </row>
    <row r="212" spans="1:22" x14ac:dyDescent="0.25">
      <c r="A212" s="7"/>
      <c r="B212" s="8"/>
      <c r="C212" s="8"/>
      <c r="D212" s="9"/>
      <c r="E212" s="10"/>
      <c r="F212" s="10"/>
      <c r="G212" s="11"/>
      <c r="H212" s="12"/>
      <c r="I212" s="13"/>
      <c r="J212" s="14" t="str">
        <f>StaffPayroll[[#This Row],[Leave Blank]]&amp;" "&amp;StaffPayroll[[#This Row],[Employee, number or code]]</f>
        <v xml:space="preserve"> </v>
      </c>
      <c r="K212" s="14" t="str">
        <f>_xlfn.IFNA(VLOOKUP(StaffPayroll[[#This Row],[Position / Title]],[1]Lists!A:C,3,FALSE),"")</f>
        <v/>
      </c>
      <c r="L212" s="14">
        <f>StaffPayroll[[#This Row],[Payroll Period Ends Date (Minimum two months)]]-StaffPayroll[[#This Row],[Payroll Period Begins Date        (Must start after 6/1/2025)]]+1</f>
        <v>1</v>
      </c>
      <c r="M212" s="15">
        <f>IFERROR(IF(VLOOKUP(K212,'[1]Facility Info Input'!$B$25:$D$34,3,FALSE)="",1,VLOOKUP(K212,'[1]Facility Info Input'!$B$25:$D$34,3,FALSE)),0)</f>
        <v>0</v>
      </c>
      <c r="N212" s="16" t="str">
        <f>IF(StaffPayroll[[#This Row],[Employee, number or code]]="","",IF(StaffPayroll[[#This Row],[Position / Title]]="","",VLOOKUP(StaffPayroll[[#This Row],[Position / Title]],[1]Lists!A:C,2,FALSE)))</f>
        <v/>
      </c>
      <c r="O212" s="16">
        <f>IF(D212="",0,StaffPayroll[[#This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2" s="17">
        <f>IF(StaffPayroll[[#This Row],[Hourly WSB  Wage Minimum]]="",0,StaffPayroll[[#This Row],[Annual NF Wage Costs after WSB Minimum]]-StaffPayroll[[#This Row],[Annual NF Wage Costs before WSB Minimum]])</f>
        <v>0</v>
      </c>
      <c r="R212" s="17">
        <f>IFERROR(IF(StaffPayroll[[#This Row],[Annual Cost of Wage Increase included in Rate Adjustment]]=0,0,Q212*'[1]Facility Info Input'!$F$10),0)</f>
        <v>0</v>
      </c>
      <c r="S212" s="18">
        <f>IFERROR(IF(StaffPayroll[[#This Row],[Annual Cost of Wage Increase included in Rate Adjustment]]=0,0,IF('[1]Facility Info Input'!$F$11&lt;=0,0,Q212*'[1]Facility Info Input'!$F$11)),0)</f>
        <v>0</v>
      </c>
      <c r="T212" s="18">
        <f>IFERROR(IF(StaffPayroll[[#This Row],[Annual Cost of Wage Increase included in Rate Adjustment]]=0,0,IF('[1]Facility Info Input'!$F$12&lt;=0,0,Q212*'[1]Facility Info Input'!$F$12)),0)</f>
        <v>0</v>
      </c>
      <c r="U212" s="18">
        <f t="shared" si="6"/>
        <v>0</v>
      </c>
      <c r="V212" s="19">
        <f t="shared" si="7"/>
        <v>0</v>
      </c>
    </row>
    <row r="213" spans="1:22" x14ac:dyDescent="0.25">
      <c r="A213" s="7"/>
      <c r="B213" s="8"/>
      <c r="C213" s="8"/>
      <c r="D213" s="9"/>
      <c r="E213" s="10"/>
      <c r="F213" s="10"/>
      <c r="G213" s="11"/>
      <c r="H213" s="12"/>
      <c r="I213" s="13"/>
      <c r="J213" s="14" t="str">
        <f>StaffPayroll[[#This Row],[Leave Blank]]&amp;" "&amp;StaffPayroll[[#This Row],[Employee, number or code]]</f>
        <v xml:space="preserve"> </v>
      </c>
      <c r="K213" s="14" t="str">
        <f>_xlfn.IFNA(VLOOKUP(StaffPayroll[[#This Row],[Position / Title]],[1]Lists!A:C,3,FALSE),"")</f>
        <v/>
      </c>
      <c r="L213" s="14">
        <f>StaffPayroll[[#This Row],[Payroll Period Ends Date (Minimum two months)]]-StaffPayroll[[#This Row],[Payroll Period Begins Date        (Must start after 6/1/2025)]]+1</f>
        <v>1</v>
      </c>
      <c r="M213" s="15">
        <f>IFERROR(IF(VLOOKUP(K213,'[1]Facility Info Input'!$B$25:$D$34,3,FALSE)="",1,VLOOKUP(K213,'[1]Facility Info Input'!$B$25:$D$34,3,FALSE)),0)</f>
        <v>0</v>
      </c>
      <c r="N213" s="16" t="str">
        <f>IF(StaffPayroll[[#This Row],[Employee, number or code]]="","",IF(StaffPayroll[[#This Row],[Position / Title]]="","",VLOOKUP(StaffPayroll[[#This Row],[Position / Title]],[1]Lists!A:C,2,FALSE)))</f>
        <v/>
      </c>
      <c r="O213" s="16">
        <f>IF(D213="",0,StaffPayroll[[#This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3" s="17">
        <f>IF(StaffPayroll[[#This Row],[Hourly WSB  Wage Minimum]]="",0,StaffPayroll[[#This Row],[Annual NF Wage Costs after WSB Minimum]]-StaffPayroll[[#This Row],[Annual NF Wage Costs before WSB Minimum]])</f>
        <v>0</v>
      </c>
      <c r="R213" s="17">
        <f>IFERROR(IF(StaffPayroll[[#This Row],[Annual Cost of Wage Increase included in Rate Adjustment]]=0,0,Q213*'[1]Facility Info Input'!$F$10),0)</f>
        <v>0</v>
      </c>
      <c r="S213" s="18">
        <f>IFERROR(IF(StaffPayroll[[#This Row],[Annual Cost of Wage Increase included in Rate Adjustment]]=0,0,IF('[1]Facility Info Input'!$F$11&lt;=0,0,Q213*'[1]Facility Info Input'!$F$11)),0)</f>
        <v>0</v>
      </c>
      <c r="T213" s="18">
        <f>IFERROR(IF(StaffPayroll[[#This Row],[Annual Cost of Wage Increase included in Rate Adjustment]]=0,0,IF('[1]Facility Info Input'!$F$12&lt;=0,0,Q213*'[1]Facility Info Input'!$F$12)),0)</f>
        <v>0</v>
      </c>
      <c r="U213" s="18">
        <f t="shared" si="6"/>
        <v>0</v>
      </c>
      <c r="V213" s="19">
        <f t="shared" si="7"/>
        <v>0</v>
      </c>
    </row>
    <row r="214" spans="1:22" x14ac:dyDescent="0.25">
      <c r="A214" s="7"/>
      <c r="B214" s="8"/>
      <c r="C214" s="8"/>
      <c r="D214" s="9"/>
      <c r="E214" s="10"/>
      <c r="F214" s="10"/>
      <c r="G214" s="11"/>
      <c r="H214" s="12"/>
      <c r="I214" s="13"/>
      <c r="J214" s="14" t="str">
        <f>StaffPayroll[[#This Row],[Leave Blank]]&amp;" "&amp;StaffPayroll[[#This Row],[Employee, number or code]]</f>
        <v xml:space="preserve"> </v>
      </c>
      <c r="K214" s="14" t="str">
        <f>_xlfn.IFNA(VLOOKUP(StaffPayroll[[#This Row],[Position / Title]],[1]Lists!A:C,3,FALSE),"")</f>
        <v/>
      </c>
      <c r="L214" s="14">
        <f>StaffPayroll[[#This Row],[Payroll Period Ends Date (Minimum two months)]]-StaffPayroll[[#This Row],[Payroll Period Begins Date        (Must start after 6/1/2025)]]+1</f>
        <v>1</v>
      </c>
      <c r="M214" s="15">
        <f>IFERROR(IF(VLOOKUP(K214,'[1]Facility Info Input'!$B$25:$D$34,3,FALSE)="",1,VLOOKUP(K214,'[1]Facility Info Input'!$B$25:$D$34,3,FALSE)),0)</f>
        <v>0</v>
      </c>
      <c r="N214" s="16" t="str">
        <f>IF(StaffPayroll[[#This Row],[Employee, number or code]]="","",IF(StaffPayroll[[#This Row],[Position / Title]]="","",VLOOKUP(StaffPayroll[[#This Row],[Position / Title]],[1]Lists!A:C,2,FALSE)))</f>
        <v/>
      </c>
      <c r="O214" s="16">
        <f>IF(D214="",0,StaffPayroll[[#This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4" s="17">
        <f>IF(StaffPayroll[[#This Row],[Hourly WSB  Wage Minimum]]="",0,StaffPayroll[[#This Row],[Annual NF Wage Costs after WSB Minimum]]-StaffPayroll[[#This Row],[Annual NF Wage Costs before WSB Minimum]])</f>
        <v>0</v>
      </c>
      <c r="R214" s="17">
        <f>IFERROR(IF(StaffPayroll[[#This Row],[Annual Cost of Wage Increase included in Rate Adjustment]]=0,0,Q214*'[1]Facility Info Input'!$F$10),0)</f>
        <v>0</v>
      </c>
      <c r="S214" s="18">
        <f>IFERROR(IF(StaffPayroll[[#This Row],[Annual Cost of Wage Increase included in Rate Adjustment]]=0,0,IF('[1]Facility Info Input'!$F$11&lt;=0,0,Q214*'[1]Facility Info Input'!$F$11)),0)</f>
        <v>0</v>
      </c>
      <c r="T214" s="18">
        <f>IFERROR(IF(StaffPayroll[[#This Row],[Annual Cost of Wage Increase included in Rate Adjustment]]=0,0,IF('[1]Facility Info Input'!$F$12&lt;=0,0,Q214*'[1]Facility Info Input'!$F$12)),0)</f>
        <v>0</v>
      </c>
      <c r="U214" s="18">
        <f t="shared" si="6"/>
        <v>0</v>
      </c>
      <c r="V214" s="19">
        <f t="shared" si="7"/>
        <v>0</v>
      </c>
    </row>
    <row r="215" spans="1:22" x14ac:dyDescent="0.25">
      <c r="A215" s="7"/>
      <c r="B215" s="8"/>
      <c r="C215" s="8"/>
      <c r="D215" s="9"/>
      <c r="E215" s="10"/>
      <c r="F215" s="10"/>
      <c r="G215" s="11"/>
      <c r="H215" s="12"/>
      <c r="I215" s="13"/>
      <c r="J215" s="14" t="str">
        <f>StaffPayroll[[#This Row],[Leave Blank]]&amp;" "&amp;StaffPayroll[[#This Row],[Employee, number or code]]</f>
        <v xml:space="preserve"> </v>
      </c>
      <c r="K215" s="14" t="str">
        <f>_xlfn.IFNA(VLOOKUP(StaffPayroll[[#This Row],[Position / Title]],[1]Lists!A:C,3,FALSE),"")</f>
        <v/>
      </c>
      <c r="L215" s="14">
        <f>StaffPayroll[[#This Row],[Payroll Period Ends Date (Minimum two months)]]-StaffPayroll[[#This Row],[Payroll Period Begins Date        (Must start after 6/1/2025)]]+1</f>
        <v>1</v>
      </c>
      <c r="M215" s="15">
        <f>IFERROR(IF(VLOOKUP(K215,'[1]Facility Info Input'!$B$25:$D$34,3,FALSE)="",1,VLOOKUP(K215,'[1]Facility Info Input'!$B$25:$D$34,3,FALSE)),0)</f>
        <v>0</v>
      </c>
      <c r="N215" s="16" t="str">
        <f>IF(StaffPayroll[[#This Row],[Employee, number or code]]="","",IF(StaffPayroll[[#This Row],[Position / Title]]="","",VLOOKUP(StaffPayroll[[#This Row],[Position / Title]],[1]Lists!A:C,2,FALSE)))</f>
        <v/>
      </c>
      <c r="O215" s="16">
        <f>IF(D215="",0,StaffPayroll[[#This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5" s="17">
        <f>IF(StaffPayroll[[#This Row],[Hourly WSB  Wage Minimum]]="",0,StaffPayroll[[#This Row],[Annual NF Wage Costs after WSB Minimum]]-StaffPayroll[[#This Row],[Annual NF Wage Costs before WSB Minimum]])</f>
        <v>0</v>
      </c>
      <c r="R215" s="17">
        <f>IFERROR(IF(StaffPayroll[[#This Row],[Annual Cost of Wage Increase included in Rate Adjustment]]=0,0,Q215*'[1]Facility Info Input'!$F$10),0)</f>
        <v>0</v>
      </c>
      <c r="S215" s="18">
        <f>IFERROR(IF(StaffPayroll[[#This Row],[Annual Cost of Wage Increase included in Rate Adjustment]]=0,0,IF('[1]Facility Info Input'!$F$11&lt;=0,0,Q215*'[1]Facility Info Input'!$F$11)),0)</f>
        <v>0</v>
      </c>
      <c r="T215" s="18">
        <f>IFERROR(IF(StaffPayroll[[#This Row],[Annual Cost of Wage Increase included in Rate Adjustment]]=0,0,IF('[1]Facility Info Input'!$F$12&lt;=0,0,Q215*'[1]Facility Info Input'!$F$12)),0)</f>
        <v>0</v>
      </c>
      <c r="U215" s="18">
        <f t="shared" si="6"/>
        <v>0</v>
      </c>
      <c r="V215" s="19">
        <f t="shared" si="7"/>
        <v>0</v>
      </c>
    </row>
    <row r="216" spans="1:22" x14ac:dyDescent="0.25">
      <c r="A216" s="7"/>
      <c r="B216" s="8"/>
      <c r="C216" s="8"/>
      <c r="D216" s="9"/>
      <c r="E216" s="10"/>
      <c r="F216" s="10"/>
      <c r="G216" s="11"/>
      <c r="H216" s="12"/>
      <c r="I216" s="13"/>
      <c r="J216" s="14" t="str">
        <f>StaffPayroll[[#This Row],[Leave Blank]]&amp;" "&amp;StaffPayroll[[#This Row],[Employee, number or code]]</f>
        <v xml:space="preserve"> </v>
      </c>
      <c r="K216" s="14" t="str">
        <f>_xlfn.IFNA(VLOOKUP(StaffPayroll[[#This Row],[Position / Title]],[1]Lists!A:C,3,FALSE),"")</f>
        <v/>
      </c>
      <c r="L216" s="14">
        <f>StaffPayroll[[#This Row],[Payroll Period Ends Date (Minimum two months)]]-StaffPayroll[[#This Row],[Payroll Period Begins Date        (Must start after 6/1/2025)]]+1</f>
        <v>1</v>
      </c>
      <c r="M216" s="15">
        <f>IFERROR(IF(VLOOKUP(K216,'[1]Facility Info Input'!$B$25:$D$34,3,FALSE)="",1,VLOOKUP(K216,'[1]Facility Info Input'!$B$25:$D$34,3,FALSE)),0)</f>
        <v>0</v>
      </c>
      <c r="N216" s="16" t="str">
        <f>IF(StaffPayroll[[#This Row],[Employee, number or code]]="","",IF(StaffPayroll[[#This Row],[Position / Title]]="","",VLOOKUP(StaffPayroll[[#This Row],[Position / Title]],[1]Lists!A:C,2,FALSE)))</f>
        <v/>
      </c>
      <c r="O216" s="16">
        <f>IF(D216="",0,StaffPayroll[[#This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6" s="17">
        <f>IF(StaffPayroll[[#This Row],[Hourly WSB  Wage Minimum]]="",0,StaffPayroll[[#This Row],[Annual NF Wage Costs after WSB Minimum]]-StaffPayroll[[#This Row],[Annual NF Wage Costs before WSB Minimum]])</f>
        <v>0</v>
      </c>
      <c r="R216" s="17">
        <f>IFERROR(IF(StaffPayroll[[#This Row],[Annual Cost of Wage Increase included in Rate Adjustment]]=0,0,Q216*'[1]Facility Info Input'!$F$10),0)</f>
        <v>0</v>
      </c>
      <c r="S216" s="18">
        <f>IFERROR(IF(StaffPayroll[[#This Row],[Annual Cost of Wage Increase included in Rate Adjustment]]=0,0,IF('[1]Facility Info Input'!$F$11&lt;=0,0,Q216*'[1]Facility Info Input'!$F$11)),0)</f>
        <v>0</v>
      </c>
      <c r="T216" s="18">
        <f>IFERROR(IF(StaffPayroll[[#This Row],[Annual Cost of Wage Increase included in Rate Adjustment]]=0,0,IF('[1]Facility Info Input'!$F$12&lt;=0,0,Q216*'[1]Facility Info Input'!$F$12)),0)</f>
        <v>0</v>
      </c>
      <c r="U216" s="18">
        <f t="shared" si="6"/>
        <v>0</v>
      </c>
      <c r="V216" s="19">
        <f t="shared" si="7"/>
        <v>0</v>
      </c>
    </row>
    <row r="217" spans="1:22" x14ac:dyDescent="0.25">
      <c r="A217" s="7"/>
      <c r="B217" s="8"/>
      <c r="C217" s="8"/>
      <c r="D217" s="9"/>
      <c r="E217" s="10"/>
      <c r="F217" s="10"/>
      <c r="G217" s="11"/>
      <c r="H217" s="12"/>
      <c r="I217" s="13"/>
      <c r="J217" s="14" t="str">
        <f>StaffPayroll[[#This Row],[Leave Blank]]&amp;" "&amp;StaffPayroll[[#This Row],[Employee, number or code]]</f>
        <v xml:space="preserve"> </v>
      </c>
      <c r="K217" s="14" t="str">
        <f>_xlfn.IFNA(VLOOKUP(StaffPayroll[[#This Row],[Position / Title]],[1]Lists!A:C,3,FALSE),"")</f>
        <v/>
      </c>
      <c r="L217" s="14">
        <f>StaffPayroll[[#This Row],[Payroll Period Ends Date (Minimum two months)]]-StaffPayroll[[#This Row],[Payroll Period Begins Date        (Must start after 6/1/2025)]]+1</f>
        <v>1</v>
      </c>
      <c r="M217" s="15">
        <f>IFERROR(IF(VLOOKUP(K217,'[1]Facility Info Input'!$B$25:$D$34,3,FALSE)="",1,VLOOKUP(K217,'[1]Facility Info Input'!$B$25:$D$34,3,FALSE)),0)</f>
        <v>0</v>
      </c>
      <c r="N217" s="16" t="str">
        <f>IF(StaffPayroll[[#This Row],[Employee, number or code]]="","",IF(StaffPayroll[[#This Row],[Position / Title]]="","",VLOOKUP(StaffPayroll[[#This Row],[Position / Title]],[1]Lists!A:C,2,FALSE)))</f>
        <v/>
      </c>
      <c r="O217" s="16">
        <f>IF(D217="",0,StaffPayroll[[#This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7" s="17">
        <f>IF(StaffPayroll[[#This Row],[Hourly WSB  Wage Minimum]]="",0,StaffPayroll[[#This Row],[Annual NF Wage Costs after WSB Minimum]]-StaffPayroll[[#This Row],[Annual NF Wage Costs before WSB Minimum]])</f>
        <v>0</v>
      </c>
      <c r="R217" s="17">
        <f>IFERROR(IF(StaffPayroll[[#This Row],[Annual Cost of Wage Increase included in Rate Adjustment]]=0,0,Q217*'[1]Facility Info Input'!$F$10),0)</f>
        <v>0</v>
      </c>
      <c r="S217" s="18">
        <f>IFERROR(IF(StaffPayroll[[#This Row],[Annual Cost of Wage Increase included in Rate Adjustment]]=0,0,IF('[1]Facility Info Input'!$F$11&lt;=0,0,Q217*'[1]Facility Info Input'!$F$11)),0)</f>
        <v>0</v>
      </c>
      <c r="T217" s="18">
        <f>IFERROR(IF(StaffPayroll[[#This Row],[Annual Cost of Wage Increase included in Rate Adjustment]]=0,0,IF('[1]Facility Info Input'!$F$12&lt;=0,0,Q217*'[1]Facility Info Input'!$F$12)),0)</f>
        <v>0</v>
      </c>
      <c r="U217" s="18">
        <f t="shared" si="6"/>
        <v>0</v>
      </c>
      <c r="V217" s="19">
        <f t="shared" si="7"/>
        <v>0</v>
      </c>
    </row>
    <row r="218" spans="1:22" x14ac:dyDescent="0.25">
      <c r="A218" s="7"/>
      <c r="B218" s="8"/>
      <c r="C218" s="8"/>
      <c r="D218" s="9"/>
      <c r="E218" s="10"/>
      <c r="F218" s="10"/>
      <c r="G218" s="11"/>
      <c r="H218" s="12"/>
      <c r="I218" s="13"/>
      <c r="J218" s="14" t="str">
        <f>StaffPayroll[[#This Row],[Leave Blank]]&amp;" "&amp;StaffPayroll[[#This Row],[Employee, number or code]]</f>
        <v xml:space="preserve"> </v>
      </c>
      <c r="K218" s="14" t="str">
        <f>_xlfn.IFNA(VLOOKUP(StaffPayroll[[#This Row],[Position / Title]],[1]Lists!A:C,3,FALSE),"")</f>
        <v/>
      </c>
      <c r="L218" s="14">
        <f>StaffPayroll[[#This Row],[Payroll Period Ends Date (Minimum two months)]]-StaffPayroll[[#This Row],[Payroll Period Begins Date        (Must start after 6/1/2025)]]+1</f>
        <v>1</v>
      </c>
      <c r="M218" s="15">
        <f>IFERROR(IF(VLOOKUP(K218,'[1]Facility Info Input'!$B$25:$D$34,3,FALSE)="",1,VLOOKUP(K218,'[1]Facility Info Input'!$B$25:$D$34,3,FALSE)),0)</f>
        <v>0</v>
      </c>
      <c r="N218" s="16" t="str">
        <f>IF(StaffPayroll[[#This Row],[Employee, number or code]]="","",IF(StaffPayroll[[#This Row],[Position / Title]]="","",VLOOKUP(StaffPayroll[[#This Row],[Position / Title]],[1]Lists!A:C,2,FALSE)))</f>
        <v/>
      </c>
      <c r="O218" s="16">
        <f>IF(D218="",0,StaffPayroll[[#This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8" s="17">
        <f>IF(StaffPayroll[[#This Row],[Hourly WSB  Wage Minimum]]="",0,StaffPayroll[[#This Row],[Annual NF Wage Costs after WSB Minimum]]-StaffPayroll[[#This Row],[Annual NF Wage Costs before WSB Minimum]])</f>
        <v>0</v>
      </c>
      <c r="R218" s="17">
        <f>IFERROR(IF(StaffPayroll[[#This Row],[Annual Cost of Wage Increase included in Rate Adjustment]]=0,0,Q218*'[1]Facility Info Input'!$F$10),0)</f>
        <v>0</v>
      </c>
      <c r="S218" s="18">
        <f>IFERROR(IF(StaffPayroll[[#This Row],[Annual Cost of Wage Increase included in Rate Adjustment]]=0,0,IF('[1]Facility Info Input'!$F$11&lt;=0,0,Q218*'[1]Facility Info Input'!$F$11)),0)</f>
        <v>0</v>
      </c>
      <c r="T218" s="18">
        <f>IFERROR(IF(StaffPayroll[[#This Row],[Annual Cost of Wage Increase included in Rate Adjustment]]=0,0,IF('[1]Facility Info Input'!$F$12&lt;=0,0,Q218*'[1]Facility Info Input'!$F$12)),0)</f>
        <v>0</v>
      </c>
      <c r="U218" s="18">
        <f t="shared" si="6"/>
        <v>0</v>
      </c>
      <c r="V218" s="19">
        <f t="shared" si="7"/>
        <v>0</v>
      </c>
    </row>
    <row r="219" spans="1:22" x14ac:dyDescent="0.25">
      <c r="A219" s="7"/>
      <c r="B219" s="8"/>
      <c r="C219" s="8"/>
      <c r="D219" s="9"/>
      <c r="E219" s="10"/>
      <c r="F219" s="10"/>
      <c r="G219" s="11"/>
      <c r="H219" s="12"/>
      <c r="I219" s="13"/>
      <c r="J219" s="14" t="str">
        <f>StaffPayroll[[#This Row],[Leave Blank]]&amp;" "&amp;StaffPayroll[[#This Row],[Employee, number or code]]</f>
        <v xml:space="preserve"> </v>
      </c>
      <c r="K219" s="14" t="str">
        <f>_xlfn.IFNA(VLOOKUP(StaffPayroll[[#This Row],[Position / Title]],[1]Lists!A:C,3,FALSE),"")</f>
        <v/>
      </c>
      <c r="L219" s="14">
        <f>StaffPayroll[[#This Row],[Payroll Period Ends Date (Minimum two months)]]-StaffPayroll[[#This Row],[Payroll Period Begins Date        (Must start after 6/1/2025)]]+1</f>
        <v>1</v>
      </c>
      <c r="M219" s="15">
        <f>IFERROR(IF(VLOOKUP(K219,'[1]Facility Info Input'!$B$25:$D$34,3,FALSE)="",1,VLOOKUP(K219,'[1]Facility Info Input'!$B$25:$D$34,3,FALSE)),0)</f>
        <v>0</v>
      </c>
      <c r="N219" s="16" t="str">
        <f>IF(StaffPayroll[[#This Row],[Employee, number or code]]="","",IF(StaffPayroll[[#This Row],[Position / Title]]="","",VLOOKUP(StaffPayroll[[#This Row],[Position / Title]],[1]Lists!A:C,2,FALSE)))</f>
        <v/>
      </c>
      <c r="O219" s="16">
        <f>IF(D219="",0,StaffPayroll[[#This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9" s="17">
        <f>IF(StaffPayroll[[#This Row],[Hourly WSB  Wage Minimum]]="",0,StaffPayroll[[#This Row],[Annual NF Wage Costs after WSB Minimum]]-StaffPayroll[[#This Row],[Annual NF Wage Costs before WSB Minimum]])</f>
        <v>0</v>
      </c>
      <c r="R219" s="17">
        <f>IFERROR(IF(StaffPayroll[[#This Row],[Annual Cost of Wage Increase included in Rate Adjustment]]=0,0,Q219*'[1]Facility Info Input'!$F$10),0)</f>
        <v>0</v>
      </c>
      <c r="S219" s="18">
        <f>IFERROR(IF(StaffPayroll[[#This Row],[Annual Cost of Wage Increase included in Rate Adjustment]]=0,0,IF('[1]Facility Info Input'!$F$11&lt;=0,0,Q219*'[1]Facility Info Input'!$F$11)),0)</f>
        <v>0</v>
      </c>
      <c r="T219" s="18">
        <f>IFERROR(IF(StaffPayroll[[#This Row],[Annual Cost of Wage Increase included in Rate Adjustment]]=0,0,IF('[1]Facility Info Input'!$F$12&lt;=0,0,Q219*'[1]Facility Info Input'!$F$12)),0)</f>
        <v>0</v>
      </c>
      <c r="U219" s="18">
        <f t="shared" si="6"/>
        <v>0</v>
      </c>
      <c r="V219" s="19">
        <f t="shared" si="7"/>
        <v>0</v>
      </c>
    </row>
    <row r="220" spans="1:22" x14ac:dyDescent="0.25">
      <c r="A220" s="7"/>
      <c r="B220" s="8"/>
      <c r="C220" s="8"/>
      <c r="D220" s="9"/>
      <c r="E220" s="10"/>
      <c r="F220" s="10"/>
      <c r="G220" s="11"/>
      <c r="H220" s="12"/>
      <c r="I220" s="13"/>
      <c r="J220" s="14" t="str">
        <f>StaffPayroll[[#This Row],[Leave Blank]]&amp;" "&amp;StaffPayroll[[#This Row],[Employee, number or code]]</f>
        <v xml:space="preserve"> </v>
      </c>
      <c r="K220" s="14" t="str">
        <f>_xlfn.IFNA(VLOOKUP(StaffPayroll[[#This Row],[Position / Title]],[1]Lists!A:C,3,FALSE),"")</f>
        <v/>
      </c>
      <c r="L220" s="14">
        <f>StaffPayroll[[#This Row],[Payroll Period Ends Date (Minimum two months)]]-StaffPayroll[[#This Row],[Payroll Period Begins Date        (Must start after 6/1/2025)]]+1</f>
        <v>1</v>
      </c>
      <c r="M220" s="15">
        <f>IFERROR(IF(VLOOKUP(K220,'[1]Facility Info Input'!$B$25:$D$34,3,FALSE)="",1,VLOOKUP(K220,'[1]Facility Info Input'!$B$25:$D$34,3,FALSE)),0)</f>
        <v>0</v>
      </c>
      <c r="N220" s="16" t="str">
        <f>IF(StaffPayroll[[#This Row],[Employee, number or code]]="","",IF(StaffPayroll[[#This Row],[Position / Title]]="","",VLOOKUP(StaffPayroll[[#This Row],[Position / Title]],[1]Lists!A:C,2,FALSE)))</f>
        <v/>
      </c>
      <c r="O220" s="16">
        <f>IF(D220="",0,StaffPayroll[[#This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0" s="17">
        <f>IF(StaffPayroll[[#This Row],[Hourly WSB  Wage Minimum]]="",0,StaffPayroll[[#This Row],[Annual NF Wage Costs after WSB Minimum]]-StaffPayroll[[#This Row],[Annual NF Wage Costs before WSB Minimum]])</f>
        <v>0</v>
      </c>
      <c r="R220" s="17">
        <f>IFERROR(IF(StaffPayroll[[#This Row],[Annual Cost of Wage Increase included in Rate Adjustment]]=0,0,Q220*'[1]Facility Info Input'!$F$10),0)</f>
        <v>0</v>
      </c>
      <c r="S220" s="18">
        <f>IFERROR(IF(StaffPayroll[[#This Row],[Annual Cost of Wage Increase included in Rate Adjustment]]=0,0,IF('[1]Facility Info Input'!$F$11&lt;=0,0,Q220*'[1]Facility Info Input'!$F$11)),0)</f>
        <v>0</v>
      </c>
      <c r="T220" s="18">
        <f>IFERROR(IF(StaffPayroll[[#This Row],[Annual Cost of Wage Increase included in Rate Adjustment]]=0,0,IF('[1]Facility Info Input'!$F$12&lt;=0,0,Q220*'[1]Facility Info Input'!$F$12)),0)</f>
        <v>0</v>
      </c>
      <c r="U220" s="18">
        <f t="shared" si="6"/>
        <v>0</v>
      </c>
      <c r="V220" s="19">
        <f t="shared" si="7"/>
        <v>0</v>
      </c>
    </row>
    <row r="221" spans="1:22" x14ac:dyDescent="0.25">
      <c r="A221" s="7"/>
      <c r="B221" s="8"/>
      <c r="C221" s="8"/>
      <c r="D221" s="9"/>
      <c r="E221" s="10"/>
      <c r="F221" s="10"/>
      <c r="G221" s="11"/>
      <c r="H221" s="12"/>
      <c r="I221" s="13"/>
      <c r="J221" s="14" t="str">
        <f>StaffPayroll[[#This Row],[Leave Blank]]&amp;" "&amp;StaffPayroll[[#This Row],[Employee, number or code]]</f>
        <v xml:space="preserve"> </v>
      </c>
      <c r="K221" s="14" t="str">
        <f>_xlfn.IFNA(VLOOKUP(StaffPayroll[[#This Row],[Position / Title]],[1]Lists!A:C,3,FALSE),"")</f>
        <v/>
      </c>
      <c r="L221" s="14">
        <f>StaffPayroll[[#This Row],[Payroll Period Ends Date (Minimum two months)]]-StaffPayroll[[#This Row],[Payroll Period Begins Date        (Must start after 6/1/2025)]]+1</f>
        <v>1</v>
      </c>
      <c r="M221" s="15">
        <f>IFERROR(IF(VLOOKUP(K221,'[1]Facility Info Input'!$B$25:$D$34,3,FALSE)="",1,VLOOKUP(K221,'[1]Facility Info Input'!$B$25:$D$34,3,FALSE)),0)</f>
        <v>0</v>
      </c>
      <c r="N221" s="16" t="str">
        <f>IF(StaffPayroll[[#This Row],[Employee, number or code]]="","",IF(StaffPayroll[[#This Row],[Position / Title]]="","",VLOOKUP(StaffPayroll[[#This Row],[Position / Title]],[1]Lists!A:C,2,FALSE)))</f>
        <v/>
      </c>
      <c r="O221" s="16">
        <f>IF(D221="",0,StaffPayroll[[#This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1" s="17">
        <f>IF(StaffPayroll[[#This Row],[Hourly WSB  Wage Minimum]]="",0,StaffPayroll[[#This Row],[Annual NF Wage Costs after WSB Minimum]]-StaffPayroll[[#This Row],[Annual NF Wage Costs before WSB Minimum]])</f>
        <v>0</v>
      </c>
      <c r="R221" s="17">
        <f>IFERROR(IF(StaffPayroll[[#This Row],[Annual Cost of Wage Increase included in Rate Adjustment]]=0,0,Q221*'[1]Facility Info Input'!$F$10),0)</f>
        <v>0</v>
      </c>
      <c r="S221" s="18">
        <f>IFERROR(IF(StaffPayroll[[#This Row],[Annual Cost of Wage Increase included in Rate Adjustment]]=0,0,IF('[1]Facility Info Input'!$F$11&lt;=0,0,Q221*'[1]Facility Info Input'!$F$11)),0)</f>
        <v>0</v>
      </c>
      <c r="T221" s="18">
        <f>IFERROR(IF(StaffPayroll[[#This Row],[Annual Cost of Wage Increase included in Rate Adjustment]]=0,0,IF('[1]Facility Info Input'!$F$12&lt;=0,0,Q221*'[1]Facility Info Input'!$F$12)),0)</f>
        <v>0</v>
      </c>
      <c r="U221" s="18">
        <f t="shared" si="6"/>
        <v>0</v>
      </c>
      <c r="V221" s="19">
        <f t="shared" si="7"/>
        <v>0</v>
      </c>
    </row>
    <row r="222" spans="1:22" x14ac:dyDescent="0.25">
      <c r="A222" s="7"/>
      <c r="B222" s="8"/>
      <c r="C222" s="8"/>
      <c r="D222" s="9"/>
      <c r="E222" s="10"/>
      <c r="F222" s="10"/>
      <c r="G222" s="11"/>
      <c r="H222" s="12"/>
      <c r="I222" s="13"/>
      <c r="J222" s="14" t="str">
        <f>StaffPayroll[[#This Row],[Leave Blank]]&amp;" "&amp;StaffPayroll[[#This Row],[Employee, number or code]]</f>
        <v xml:space="preserve"> </v>
      </c>
      <c r="K222" s="14" t="str">
        <f>_xlfn.IFNA(VLOOKUP(StaffPayroll[[#This Row],[Position / Title]],[1]Lists!A:C,3,FALSE),"")</f>
        <v/>
      </c>
      <c r="L222" s="14">
        <f>StaffPayroll[[#This Row],[Payroll Period Ends Date (Minimum two months)]]-StaffPayroll[[#This Row],[Payroll Period Begins Date        (Must start after 6/1/2025)]]+1</f>
        <v>1</v>
      </c>
      <c r="M222" s="15">
        <f>IFERROR(IF(VLOOKUP(K222,'[1]Facility Info Input'!$B$25:$D$34,3,FALSE)="",1,VLOOKUP(K222,'[1]Facility Info Input'!$B$25:$D$34,3,FALSE)),0)</f>
        <v>0</v>
      </c>
      <c r="N222" s="16" t="str">
        <f>IF(StaffPayroll[[#This Row],[Employee, number or code]]="","",IF(StaffPayroll[[#This Row],[Position / Title]]="","",VLOOKUP(StaffPayroll[[#This Row],[Position / Title]],[1]Lists!A:C,2,FALSE)))</f>
        <v/>
      </c>
      <c r="O222" s="16">
        <f>IF(D222="",0,StaffPayroll[[#This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2" s="17">
        <f>IF(StaffPayroll[[#This Row],[Hourly WSB  Wage Minimum]]="",0,StaffPayroll[[#This Row],[Annual NF Wage Costs after WSB Minimum]]-StaffPayroll[[#This Row],[Annual NF Wage Costs before WSB Minimum]])</f>
        <v>0</v>
      </c>
      <c r="R222" s="17">
        <f>IFERROR(IF(StaffPayroll[[#This Row],[Annual Cost of Wage Increase included in Rate Adjustment]]=0,0,Q222*'[1]Facility Info Input'!$F$10),0)</f>
        <v>0</v>
      </c>
      <c r="S222" s="18">
        <f>IFERROR(IF(StaffPayroll[[#This Row],[Annual Cost of Wage Increase included in Rate Adjustment]]=0,0,IF('[1]Facility Info Input'!$F$11&lt;=0,0,Q222*'[1]Facility Info Input'!$F$11)),0)</f>
        <v>0</v>
      </c>
      <c r="T222" s="18">
        <f>IFERROR(IF(StaffPayroll[[#This Row],[Annual Cost of Wage Increase included in Rate Adjustment]]=0,0,IF('[1]Facility Info Input'!$F$12&lt;=0,0,Q222*'[1]Facility Info Input'!$F$12)),0)</f>
        <v>0</v>
      </c>
      <c r="U222" s="18">
        <f t="shared" si="6"/>
        <v>0</v>
      </c>
      <c r="V222" s="19">
        <f t="shared" si="7"/>
        <v>0</v>
      </c>
    </row>
    <row r="223" spans="1:22" x14ac:dyDescent="0.25">
      <c r="A223" s="7"/>
      <c r="B223" s="8"/>
      <c r="C223" s="8"/>
      <c r="D223" s="9"/>
      <c r="E223" s="10"/>
      <c r="F223" s="10"/>
      <c r="G223" s="11"/>
      <c r="H223" s="12"/>
      <c r="I223" s="13"/>
      <c r="J223" s="14" t="str">
        <f>StaffPayroll[[#This Row],[Leave Blank]]&amp;" "&amp;StaffPayroll[[#This Row],[Employee, number or code]]</f>
        <v xml:space="preserve"> </v>
      </c>
      <c r="K223" s="14" t="str">
        <f>_xlfn.IFNA(VLOOKUP(StaffPayroll[[#This Row],[Position / Title]],[1]Lists!A:C,3,FALSE),"")</f>
        <v/>
      </c>
      <c r="L223" s="14">
        <f>StaffPayroll[[#This Row],[Payroll Period Ends Date (Minimum two months)]]-StaffPayroll[[#This Row],[Payroll Period Begins Date        (Must start after 6/1/2025)]]+1</f>
        <v>1</v>
      </c>
      <c r="M223" s="15">
        <f>IFERROR(IF(VLOOKUP(K223,'[1]Facility Info Input'!$B$25:$D$34,3,FALSE)="",1,VLOOKUP(K223,'[1]Facility Info Input'!$B$25:$D$34,3,FALSE)),0)</f>
        <v>0</v>
      </c>
      <c r="N223" s="16" t="str">
        <f>IF(StaffPayroll[[#This Row],[Employee, number or code]]="","",IF(StaffPayroll[[#This Row],[Position / Title]]="","",VLOOKUP(StaffPayroll[[#This Row],[Position / Title]],[1]Lists!A:C,2,FALSE)))</f>
        <v/>
      </c>
      <c r="O223" s="16">
        <f>IF(D223="",0,StaffPayroll[[#This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3" s="17">
        <f>IF(StaffPayroll[[#This Row],[Hourly WSB  Wage Minimum]]="",0,StaffPayroll[[#This Row],[Annual NF Wage Costs after WSB Minimum]]-StaffPayroll[[#This Row],[Annual NF Wage Costs before WSB Minimum]])</f>
        <v>0</v>
      </c>
      <c r="R223" s="17">
        <f>IFERROR(IF(StaffPayroll[[#This Row],[Annual Cost of Wage Increase included in Rate Adjustment]]=0,0,Q223*'[1]Facility Info Input'!$F$10),0)</f>
        <v>0</v>
      </c>
      <c r="S223" s="18">
        <f>IFERROR(IF(StaffPayroll[[#This Row],[Annual Cost of Wage Increase included in Rate Adjustment]]=0,0,IF('[1]Facility Info Input'!$F$11&lt;=0,0,Q223*'[1]Facility Info Input'!$F$11)),0)</f>
        <v>0</v>
      </c>
      <c r="T223" s="18">
        <f>IFERROR(IF(StaffPayroll[[#This Row],[Annual Cost of Wage Increase included in Rate Adjustment]]=0,0,IF('[1]Facility Info Input'!$F$12&lt;=0,0,Q223*'[1]Facility Info Input'!$F$12)),0)</f>
        <v>0</v>
      </c>
      <c r="U223" s="18">
        <f t="shared" si="6"/>
        <v>0</v>
      </c>
      <c r="V223" s="19">
        <f t="shared" si="7"/>
        <v>0</v>
      </c>
    </row>
    <row r="224" spans="1:22" x14ac:dyDescent="0.25">
      <c r="A224" s="7"/>
      <c r="B224" s="8"/>
      <c r="C224" s="8"/>
      <c r="D224" s="9"/>
      <c r="E224" s="10"/>
      <c r="F224" s="10"/>
      <c r="G224" s="11"/>
      <c r="H224" s="12"/>
      <c r="I224" s="13"/>
      <c r="J224" s="14" t="str">
        <f>StaffPayroll[[#This Row],[Leave Blank]]&amp;" "&amp;StaffPayroll[[#This Row],[Employee, number or code]]</f>
        <v xml:space="preserve"> </v>
      </c>
      <c r="K224" s="14" t="str">
        <f>_xlfn.IFNA(VLOOKUP(StaffPayroll[[#This Row],[Position / Title]],[1]Lists!A:C,3,FALSE),"")</f>
        <v/>
      </c>
      <c r="L224" s="14">
        <f>StaffPayroll[[#This Row],[Payroll Period Ends Date (Minimum two months)]]-StaffPayroll[[#This Row],[Payroll Period Begins Date        (Must start after 6/1/2025)]]+1</f>
        <v>1</v>
      </c>
      <c r="M224" s="15">
        <f>IFERROR(IF(VLOOKUP(K224,'[1]Facility Info Input'!$B$25:$D$34,3,FALSE)="",1,VLOOKUP(K224,'[1]Facility Info Input'!$B$25:$D$34,3,FALSE)),0)</f>
        <v>0</v>
      </c>
      <c r="N224" s="16" t="str">
        <f>IF(StaffPayroll[[#This Row],[Employee, number or code]]="","",IF(StaffPayroll[[#This Row],[Position / Title]]="","",VLOOKUP(StaffPayroll[[#This Row],[Position / Title]],[1]Lists!A:C,2,FALSE)))</f>
        <v/>
      </c>
      <c r="O224" s="16">
        <f>IF(D224="",0,StaffPayroll[[#This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4" s="17">
        <f>IF(StaffPayroll[[#This Row],[Hourly WSB  Wage Minimum]]="",0,StaffPayroll[[#This Row],[Annual NF Wage Costs after WSB Minimum]]-StaffPayroll[[#This Row],[Annual NF Wage Costs before WSB Minimum]])</f>
        <v>0</v>
      </c>
      <c r="R224" s="17">
        <f>IFERROR(IF(StaffPayroll[[#This Row],[Annual Cost of Wage Increase included in Rate Adjustment]]=0,0,Q224*'[1]Facility Info Input'!$F$10),0)</f>
        <v>0</v>
      </c>
      <c r="S224" s="18">
        <f>IFERROR(IF(StaffPayroll[[#This Row],[Annual Cost of Wage Increase included in Rate Adjustment]]=0,0,IF('[1]Facility Info Input'!$F$11&lt;=0,0,Q224*'[1]Facility Info Input'!$F$11)),0)</f>
        <v>0</v>
      </c>
      <c r="T224" s="18">
        <f>IFERROR(IF(StaffPayroll[[#This Row],[Annual Cost of Wage Increase included in Rate Adjustment]]=0,0,IF('[1]Facility Info Input'!$F$12&lt;=0,0,Q224*'[1]Facility Info Input'!$F$12)),0)</f>
        <v>0</v>
      </c>
      <c r="U224" s="18">
        <f t="shared" si="6"/>
        <v>0</v>
      </c>
      <c r="V224" s="19">
        <f t="shared" si="7"/>
        <v>0</v>
      </c>
    </row>
    <row r="225" spans="1:22" x14ac:dyDescent="0.25">
      <c r="A225" s="7"/>
      <c r="B225" s="8"/>
      <c r="C225" s="8"/>
      <c r="D225" s="9"/>
      <c r="E225" s="10"/>
      <c r="F225" s="10"/>
      <c r="G225" s="11"/>
      <c r="H225" s="12"/>
      <c r="I225" s="13"/>
      <c r="J225" s="14" t="str">
        <f>StaffPayroll[[#This Row],[Leave Blank]]&amp;" "&amp;StaffPayroll[[#This Row],[Employee, number or code]]</f>
        <v xml:space="preserve"> </v>
      </c>
      <c r="K225" s="14" t="str">
        <f>_xlfn.IFNA(VLOOKUP(StaffPayroll[[#This Row],[Position / Title]],[1]Lists!A:C,3,FALSE),"")</f>
        <v/>
      </c>
      <c r="L225" s="14">
        <f>StaffPayroll[[#This Row],[Payroll Period Ends Date (Minimum two months)]]-StaffPayroll[[#This Row],[Payroll Period Begins Date        (Must start after 6/1/2025)]]+1</f>
        <v>1</v>
      </c>
      <c r="M225" s="15">
        <f>IFERROR(IF(VLOOKUP(K225,'[1]Facility Info Input'!$B$25:$D$34,3,FALSE)="",1,VLOOKUP(K225,'[1]Facility Info Input'!$B$25:$D$34,3,FALSE)),0)</f>
        <v>0</v>
      </c>
      <c r="N225" s="16" t="str">
        <f>IF(StaffPayroll[[#This Row],[Employee, number or code]]="","",IF(StaffPayroll[[#This Row],[Position / Title]]="","",VLOOKUP(StaffPayroll[[#This Row],[Position / Title]],[1]Lists!A:C,2,FALSE)))</f>
        <v/>
      </c>
      <c r="O225" s="16">
        <f>IF(D225="",0,StaffPayroll[[#This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5" s="17">
        <f>IF(StaffPayroll[[#This Row],[Hourly WSB  Wage Minimum]]="",0,StaffPayroll[[#This Row],[Annual NF Wage Costs after WSB Minimum]]-StaffPayroll[[#This Row],[Annual NF Wage Costs before WSB Minimum]])</f>
        <v>0</v>
      </c>
      <c r="R225" s="17">
        <f>IFERROR(IF(StaffPayroll[[#This Row],[Annual Cost of Wage Increase included in Rate Adjustment]]=0,0,Q225*'[1]Facility Info Input'!$F$10),0)</f>
        <v>0</v>
      </c>
      <c r="S225" s="18">
        <f>IFERROR(IF(StaffPayroll[[#This Row],[Annual Cost of Wage Increase included in Rate Adjustment]]=0,0,IF('[1]Facility Info Input'!$F$11&lt;=0,0,Q225*'[1]Facility Info Input'!$F$11)),0)</f>
        <v>0</v>
      </c>
      <c r="T225" s="18">
        <f>IFERROR(IF(StaffPayroll[[#This Row],[Annual Cost of Wage Increase included in Rate Adjustment]]=0,0,IF('[1]Facility Info Input'!$F$12&lt;=0,0,Q225*'[1]Facility Info Input'!$F$12)),0)</f>
        <v>0</v>
      </c>
      <c r="U225" s="18">
        <f t="shared" si="6"/>
        <v>0</v>
      </c>
      <c r="V225" s="19">
        <f t="shared" si="7"/>
        <v>0</v>
      </c>
    </row>
    <row r="226" spans="1:22" x14ac:dyDescent="0.25">
      <c r="A226" s="7"/>
      <c r="B226" s="8"/>
      <c r="C226" s="8"/>
      <c r="D226" s="9"/>
      <c r="E226" s="10"/>
      <c r="F226" s="10"/>
      <c r="G226" s="11"/>
      <c r="H226" s="12"/>
      <c r="I226" s="13"/>
      <c r="J226" s="14" t="str">
        <f>StaffPayroll[[#This Row],[Leave Blank]]&amp;" "&amp;StaffPayroll[[#This Row],[Employee, number or code]]</f>
        <v xml:space="preserve"> </v>
      </c>
      <c r="K226" s="14" t="str">
        <f>_xlfn.IFNA(VLOOKUP(StaffPayroll[[#This Row],[Position / Title]],[1]Lists!A:C,3,FALSE),"")</f>
        <v/>
      </c>
      <c r="L226" s="14">
        <f>StaffPayroll[[#This Row],[Payroll Period Ends Date (Minimum two months)]]-StaffPayroll[[#This Row],[Payroll Period Begins Date        (Must start after 6/1/2025)]]+1</f>
        <v>1</v>
      </c>
      <c r="M226" s="15">
        <f>IFERROR(IF(VLOOKUP(K226,'[1]Facility Info Input'!$B$25:$D$34,3,FALSE)="",1,VLOOKUP(K226,'[1]Facility Info Input'!$B$25:$D$34,3,FALSE)),0)</f>
        <v>0</v>
      </c>
      <c r="N226" s="16" t="str">
        <f>IF(StaffPayroll[[#This Row],[Employee, number or code]]="","",IF(StaffPayroll[[#This Row],[Position / Title]]="","",VLOOKUP(StaffPayroll[[#This Row],[Position / Title]],[1]Lists!A:C,2,FALSE)))</f>
        <v/>
      </c>
      <c r="O226" s="16">
        <f>IF(D226="",0,StaffPayroll[[#This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6" s="17">
        <f>IF(StaffPayroll[[#This Row],[Hourly WSB  Wage Minimum]]="",0,StaffPayroll[[#This Row],[Annual NF Wage Costs after WSB Minimum]]-StaffPayroll[[#This Row],[Annual NF Wage Costs before WSB Minimum]])</f>
        <v>0</v>
      </c>
      <c r="R226" s="17">
        <f>IFERROR(IF(StaffPayroll[[#This Row],[Annual Cost of Wage Increase included in Rate Adjustment]]=0,0,Q226*'[1]Facility Info Input'!$F$10),0)</f>
        <v>0</v>
      </c>
      <c r="S226" s="18">
        <f>IFERROR(IF(StaffPayroll[[#This Row],[Annual Cost of Wage Increase included in Rate Adjustment]]=0,0,IF('[1]Facility Info Input'!$F$11&lt;=0,0,Q226*'[1]Facility Info Input'!$F$11)),0)</f>
        <v>0</v>
      </c>
      <c r="T226" s="18">
        <f>IFERROR(IF(StaffPayroll[[#This Row],[Annual Cost of Wage Increase included in Rate Adjustment]]=0,0,IF('[1]Facility Info Input'!$F$12&lt;=0,0,Q226*'[1]Facility Info Input'!$F$12)),0)</f>
        <v>0</v>
      </c>
      <c r="U226" s="18">
        <f t="shared" si="6"/>
        <v>0</v>
      </c>
      <c r="V226" s="19">
        <f t="shared" si="7"/>
        <v>0</v>
      </c>
    </row>
    <row r="227" spans="1:22" x14ac:dyDescent="0.25">
      <c r="A227" s="7"/>
      <c r="B227" s="8"/>
      <c r="C227" s="8"/>
      <c r="D227" s="9"/>
      <c r="E227" s="10"/>
      <c r="F227" s="10"/>
      <c r="G227" s="11"/>
      <c r="H227" s="12"/>
      <c r="I227" s="13"/>
      <c r="J227" s="14" t="str">
        <f>StaffPayroll[[#This Row],[Leave Blank]]&amp;" "&amp;StaffPayroll[[#This Row],[Employee, number or code]]</f>
        <v xml:space="preserve"> </v>
      </c>
      <c r="K227" s="14" t="str">
        <f>_xlfn.IFNA(VLOOKUP(StaffPayroll[[#This Row],[Position / Title]],[1]Lists!A:C,3,FALSE),"")</f>
        <v/>
      </c>
      <c r="L227" s="14">
        <f>StaffPayroll[[#This Row],[Payroll Period Ends Date (Minimum two months)]]-StaffPayroll[[#This Row],[Payroll Period Begins Date        (Must start after 6/1/2025)]]+1</f>
        <v>1</v>
      </c>
      <c r="M227" s="15">
        <f>IFERROR(IF(VLOOKUP(K227,'[1]Facility Info Input'!$B$25:$D$34,3,FALSE)="",1,VLOOKUP(K227,'[1]Facility Info Input'!$B$25:$D$34,3,FALSE)),0)</f>
        <v>0</v>
      </c>
      <c r="N227" s="16" t="str">
        <f>IF(StaffPayroll[[#This Row],[Employee, number or code]]="","",IF(StaffPayroll[[#This Row],[Position / Title]]="","",VLOOKUP(StaffPayroll[[#This Row],[Position / Title]],[1]Lists!A:C,2,FALSE)))</f>
        <v/>
      </c>
      <c r="O227" s="16">
        <f>IF(D227="",0,StaffPayroll[[#This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7" s="17">
        <f>IF(StaffPayroll[[#This Row],[Hourly WSB  Wage Minimum]]="",0,StaffPayroll[[#This Row],[Annual NF Wage Costs after WSB Minimum]]-StaffPayroll[[#This Row],[Annual NF Wage Costs before WSB Minimum]])</f>
        <v>0</v>
      </c>
      <c r="R227" s="17">
        <f>IFERROR(IF(StaffPayroll[[#This Row],[Annual Cost of Wage Increase included in Rate Adjustment]]=0,0,Q227*'[1]Facility Info Input'!$F$10),0)</f>
        <v>0</v>
      </c>
      <c r="S227" s="18">
        <f>IFERROR(IF(StaffPayroll[[#This Row],[Annual Cost of Wage Increase included in Rate Adjustment]]=0,0,IF('[1]Facility Info Input'!$F$11&lt;=0,0,Q227*'[1]Facility Info Input'!$F$11)),0)</f>
        <v>0</v>
      </c>
      <c r="T227" s="18">
        <f>IFERROR(IF(StaffPayroll[[#This Row],[Annual Cost of Wage Increase included in Rate Adjustment]]=0,0,IF('[1]Facility Info Input'!$F$12&lt;=0,0,Q227*'[1]Facility Info Input'!$F$12)),0)</f>
        <v>0</v>
      </c>
      <c r="U227" s="18">
        <f t="shared" si="6"/>
        <v>0</v>
      </c>
      <c r="V227" s="19">
        <f t="shared" si="7"/>
        <v>0</v>
      </c>
    </row>
    <row r="228" spans="1:22" x14ac:dyDescent="0.25">
      <c r="A228" s="7"/>
      <c r="B228" s="8"/>
      <c r="C228" s="8"/>
      <c r="D228" s="9"/>
      <c r="E228" s="10"/>
      <c r="F228" s="10"/>
      <c r="G228" s="11"/>
      <c r="H228" s="12"/>
      <c r="I228" s="13"/>
      <c r="J228" s="14" t="str">
        <f>StaffPayroll[[#This Row],[Leave Blank]]&amp;" "&amp;StaffPayroll[[#This Row],[Employee, number or code]]</f>
        <v xml:space="preserve"> </v>
      </c>
      <c r="K228" s="14" t="str">
        <f>_xlfn.IFNA(VLOOKUP(StaffPayroll[[#This Row],[Position / Title]],[1]Lists!A:C,3,FALSE),"")</f>
        <v/>
      </c>
      <c r="L228" s="14">
        <f>StaffPayroll[[#This Row],[Payroll Period Ends Date (Minimum two months)]]-StaffPayroll[[#This Row],[Payroll Period Begins Date        (Must start after 6/1/2025)]]+1</f>
        <v>1</v>
      </c>
      <c r="M228" s="15">
        <f>IFERROR(IF(VLOOKUP(K228,'[1]Facility Info Input'!$B$25:$D$34,3,FALSE)="",1,VLOOKUP(K228,'[1]Facility Info Input'!$B$25:$D$34,3,FALSE)),0)</f>
        <v>0</v>
      </c>
      <c r="N228" s="16" t="str">
        <f>IF(StaffPayroll[[#This Row],[Employee, number or code]]="","",IF(StaffPayroll[[#This Row],[Position / Title]]="","",VLOOKUP(StaffPayroll[[#This Row],[Position / Title]],[1]Lists!A:C,2,FALSE)))</f>
        <v/>
      </c>
      <c r="O228" s="16">
        <f>IF(D228="",0,StaffPayroll[[#This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8" s="17">
        <f>IF(StaffPayroll[[#This Row],[Hourly WSB  Wage Minimum]]="",0,StaffPayroll[[#This Row],[Annual NF Wage Costs after WSB Minimum]]-StaffPayroll[[#This Row],[Annual NF Wage Costs before WSB Minimum]])</f>
        <v>0</v>
      </c>
      <c r="R228" s="17">
        <f>IFERROR(IF(StaffPayroll[[#This Row],[Annual Cost of Wage Increase included in Rate Adjustment]]=0,0,Q228*'[1]Facility Info Input'!$F$10),0)</f>
        <v>0</v>
      </c>
      <c r="S228" s="18">
        <f>IFERROR(IF(StaffPayroll[[#This Row],[Annual Cost of Wage Increase included in Rate Adjustment]]=0,0,IF('[1]Facility Info Input'!$F$11&lt;=0,0,Q228*'[1]Facility Info Input'!$F$11)),0)</f>
        <v>0</v>
      </c>
      <c r="T228" s="18">
        <f>IFERROR(IF(StaffPayroll[[#This Row],[Annual Cost of Wage Increase included in Rate Adjustment]]=0,0,IF('[1]Facility Info Input'!$F$12&lt;=0,0,Q228*'[1]Facility Info Input'!$F$12)),0)</f>
        <v>0</v>
      </c>
      <c r="U228" s="18">
        <f t="shared" si="6"/>
        <v>0</v>
      </c>
      <c r="V228" s="19">
        <f t="shared" si="7"/>
        <v>0</v>
      </c>
    </row>
    <row r="229" spans="1:22" x14ac:dyDescent="0.25">
      <c r="A229" s="7"/>
      <c r="B229" s="8"/>
      <c r="C229" s="8"/>
      <c r="D229" s="9"/>
      <c r="E229" s="10"/>
      <c r="F229" s="10"/>
      <c r="G229" s="11"/>
      <c r="H229" s="12"/>
      <c r="I229" s="13"/>
      <c r="J229" s="14" t="str">
        <f>StaffPayroll[[#This Row],[Leave Blank]]&amp;" "&amp;StaffPayroll[[#This Row],[Employee, number or code]]</f>
        <v xml:space="preserve"> </v>
      </c>
      <c r="K229" s="14" t="str">
        <f>_xlfn.IFNA(VLOOKUP(StaffPayroll[[#This Row],[Position / Title]],[1]Lists!A:C,3,FALSE),"")</f>
        <v/>
      </c>
      <c r="L229" s="14">
        <f>StaffPayroll[[#This Row],[Payroll Period Ends Date (Minimum two months)]]-StaffPayroll[[#This Row],[Payroll Period Begins Date        (Must start after 6/1/2025)]]+1</f>
        <v>1</v>
      </c>
      <c r="M229" s="15">
        <f>IFERROR(IF(VLOOKUP(K229,'[1]Facility Info Input'!$B$25:$D$34,3,FALSE)="",1,VLOOKUP(K229,'[1]Facility Info Input'!$B$25:$D$34,3,FALSE)),0)</f>
        <v>0</v>
      </c>
      <c r="N229" s="16" t="str">
        <f>IF(StaffPayroll[[#This Row],[Employee, number or code]]="","",IF(StaffPayroll[[#This Row],[Position / Title]]="","",VLOOKUP(StaffPayroll[[#This Row],[Position / Title]],[1]Lists!A:C,2,FALSE)))</f>
        <v/>
      </c>
      <c r="O229" s="16">
        <f>IF(D229="",0,StaffPayroll[[#This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9" s="17">
        <f>IF(StaffPayroll[[#This Row],[Hourly WSB  Wage Minimum]]="",0,StaffPayroll[[#This Row],[Annual NF Wage Costs after WSB Minimum]]-StaffPayroll[[#This Row],[Annual NF Wage Costs before WSB Minimum]])</f>
        <v>0</v>
      </c>
      <c r="R229" s="17">
        <f>IFERROR(IF(StaffPayroll[[#This Row],[Annual Cost of Wage Increase included in Rate Adjustment]]=0,0,Q229*'[1]Facility Info Input'!$F$10),0)</f>
        <v>0</v>
      </c>
      <c r="S229" s="18">
        <f>IFERROR(IF(StaffPayroll[[#This Row],[Annual Cost of Wage Increase included in Rate Adjustment]]=0,0,IF('[1]Facility Info Input'!$F$11&lt;=0,0,Q229*'[1]Facility Info Input'!$F$11)),0)</f>
        <v>0</v>
      </c>
      <c r="T229" s="18">
        <f>IFERROR(IF(StaffPayroll[[#This Row],[Annual Cost of Wage Increase included in Rate Adjustment]]=0,0,IF('[1]Facility Info Input'!$F$12&lt;=0,0,Q229*'[1]Facility Info Input'!$F$12)),0)</f>
        <v>0</v>
      </c>
      <c r="U229" s="18">
        <f t="shared" si="6"/>
        <v>0</v>
      </c>
      <c r="V229" s="19">
        <f t="shared" si="7"/>
        <v>0</v>
      </c>
    </row>
    <row r="230" spans="1:22" x14ac:dyDescent="0.25">
      <c r="A230" s="7"/>
      <c r="B230" s="8"/>
      <c r="C230" s="8"/>
      <c r="D230" s="9"/>
      <c r="E230" s="10"/>
      <c r="F230" s="10"/>
      <c r="G230" s="11"/>
      <c r="H230" s="12"/>
      <c r="I230" s="13"/>
      <c r="J230" s="14" t="str">
        <f>StaffPayroll[[#This Row],[Leave Blank]]&amp;" "&amp;StaffPayroll[[#This Row],[Employee, number or code]]</f>
        <v xml:space="preserve"> </v>
      </c>
      <c r="K230" s="14" t="str">
        <f>_xlfn.IFNA(VLOOKUP(StaffPayroll[[#This Row],[Position / Title]],[1]Lists!A:C,3,FALSE),"")</f>
        <v/>
      </c>
      <c r="L230" s="14">
        <f>StaffPayroll[[#This Row],[Payroll Period Ends Date (Minimum two months)]]-StaffPayroll[[#This Row],[Payroll Period Begins Date        (Must start after 6/1/2025)]]+1</f>
        <v>1</v>
      </c>
      <c r="M230" s="15">
        <f>IFERROR(IF(VLOOKUP(K230,'[1]Facility Info Input'!$B$25:$D$34,3,FALSE)="",1,VLOOKUP(K230,'[1]Facility Info Input'!$B$25:$D$34,3,FALSE)),0)</f>
        <v>0</v>
      </c>
      <c r="N230" s="16" t="str">
        <f>IF(StaffPayroll[[#This Row],[Employee, number or code]]="","",IF(StaffPayroll[[#This Row],[Position / Title]]="","",VLOOKUP(StaffPayroll[[#This Row],[Position / Title]],[1]Lists!A:C,2,FALSE)))</f>
        <v/>
      </c>
      <c r="O230" s="16">
        <f>IF(D230="",0,StaffPayroll[[#This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0" s="17">
        <f>IF(StaffPayroll[[#This Row],[Hourly WSB  Wage Minimum]]="",0,StaffPayroll[[#This Row],[Annual NF Wage Costs after WSB Minimum]]-StaffPayroll[[#This Row],[Annual NF Wage Costs before WSB Minimum]])</f>
        <v>0</v>
      </c>
      <c r="R230" s="17">
        <f>IFERROR(IF(StaffPayroll[[#This Row],[Annual Cost of Wage Increase included in Rate Adjustment]]=0,0,Q230*'[1]Facility Info Input'!$F$10),0)</f>
        <v>0</v>
      </c>
      <c r="S230" s="18">
        <f>IFERROR(IF(StaffPayroll[[#This Row],[Annual Cost of Wage Increase included in Rate Adjustment]]=0,0,IF('[1]Facility Info Input'!$F$11&lt;=0,0,Q230*'[1]Facility Info Input'!$F$11)),0)</f>
        <v>0</v>
      </c>
      <c r="T230" s="18">
        <f>IFERROR(IF(StaffPayroll[[#This Row],[Annual Cost of Wage Increase included in Rate Adjustment]]=0,0,IF('[1]Facility Info Input'!$F$12&lt;=0,0,Q230*'[1]Facility Info Input'!$F$12)),0)</f>
        <v>0</v>
      </c>
      <c r="U230" s="18">
        <f t="shared" si="6"/>
        <v>0</v>
      </c>
      <c r="V230" s="19">
        <f t="shared" si="7"/>
        <v>0</v>
      </c>
    </row>
    <row r="231" spans="1:22" x14ac:dyDescent="0.25">
      <c r="A231" s="7"/>
      <c r="B231" s="8"/>
      <c r="C231" s="8"/>
      <c r="D231" s="9"/>
      <c r="E231" s="10"/>
      <c r="F231" s="10"/>
      <c r="G231" s="11"/>
      <c r="H231" s="12"/>
      <c r="I231" s="13"/>
      <c r="J231" s="14" t="str">
        <f>StaffPayroll[[#This Row],[Leave Blank]]&amp;" "&amp;StaffPayroll[[#This Row],[Employee, number or code]]</f>
        <v xml:space="preserve"> </v>
      </c>
      <c r="K231" s="14" t="str">
        <f>_xlfn.IFNA(VLOOKUP(StaffPayroll[[#This Row],[Position / Title]],[1]Lists!A:C,3,FALSE),"")</f>
        <v/>
      </c>
      <c r="L231" s="14">
        <f>StaffPayroll[[#This Row],[Payroll Period Ends Date (Minimum two months)]]-StaffPayroll[[#This Row],[Payroll Period Begins Date        (Must start after 6/1/2025)]]+1</f>
        <v>1</v>
      </c>
      <c r="M231" s="15">
        <f>IFERROR(IF(VLOOKUP(K231,'[1]Facility Info Input'!$B$25:$D$34,3,FALSE)="",1,VLOOKUP(K231,'[1]Facility Info Input'!$B$25:$D$34,3,FALSE)),0)</f>
        <v>0</v>
      </c>
      <c r="N231" s="16" t="str">
        <f>IF(StaffPayroll[[#This Row],[Employee, number or code]]="","",IF(StaffPayroll[[#This Row],[Position / Title]]="","",VLOOKUP(StaffPayroll[[#This Row],[Position / Title]],[1]Lists!A:C,2,FALSE)))</f>
        <v/>
      </c>
      <c r="O231" s="16">
        <f>IF(D231="",0,StaffPayroll[[#This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1" s="17">
        <f>IF(StaffPayroll[[#This Row],[Hourly WSB  Wage Minimum]]="",0,StaffPayroll[[#This Row],[Annual NF Wage Costs after WSB Minimum]]-StaffPayroll[[#This Row],[Annual NF Wage Costs before WSB Minimum]])</f>
        <v>0</v>
      </c>
      <c r="R231" s="17">
        <f>IFERROR(IF(StaffPayroll[[#This Row],[Annual Cost of Wage Increase included in Rate Adjustment]]=0,0,Q231*'[1]Facility Info Input'!$F$10),0)</f>
        <v>0</v>
      </c>
      <c r="S231" s="18">
        <f>IFERROR(IF(StaffPayroll[[#This Row],[Annual Cost of Wage Increase included in Rate Adjustment]]=0,0,IF('[1]Facility Info Input'!$F$11&lt;=0,0,Q231*'[1]Facility Info Input'!$F$11)),0)</f>
        <v>0</v>
      </c>
      <c r="T231" s="18">
        <f>IFERROR(IF(StaffPayroll[[#This Row],[Annual Cost of Wage Increase included in Rate Adjustment]]=0,0,IF('[1]Facility Info Input'!$F$12&lt;=0,0,Q231*'[1]Facility Info Input'!$F$12)),0)</f>
        <v>0</v>
      </c>
      <c r="U231" s="18">
        <f t="shared" si="6"/>
        <v>0</v>
      </c>
      <c r="V231" s="19">
        <f t="shared" si="7"/>
        <v>0</v>
      </c>
    </row>
    <row r="232" spans="1:22" x14ac:dyDescent="0.25">
      <c r="A232" s="7"/>
      <c r="B232" s="8"/>
      <c r="C232" s="8"/>
      <c r="D232" s="9"/>
      <c r="E232" s="10"/>
      <c r="F232" s="10"/>
      <c r="G232" s="11"/>
      <c r="H232" s="12"/>
      <c r="I232" s="13"/>
      <c r="J232" s="14" t="str">
        <f>StaffPayroll[[#This Row],[Leave Blank]]&amp;" "&amp;StaffPayroll[[#This Row],[Employee, number or code]]</f>
        <v xml:space="preserve"> </v>
      </c>
      <c r="K232" s="14" t="str">
        <f>_xlfn.IFNA(VLOOKUP(StaffPayroll[[#This Row],[Position / Title]],[1]Lists!A:C,3,FALSE),"")</f>
        <v/>
      </c>
      <c r="L232" s="14">
        <f>StaffPayroll[[#This Row],[Payroll Period Ends Date (Minimum two months)]]-StaffPayroll[[#This Row],[Payroll Period Begins Date        (Must start after 6/1/2025)]]+1</f>
        <v>1</v>
      </c>
      <c r="M232" s="15">
        <f>IFERROR(IF(VLOOKUP(K232,'[1]Facility Info Input'!$B$25:$D$34,3,FALSE)="",1,VLOOKUP(K232,'[1]Facility Info Input'!$B$25:$D$34,3,FALSE)),0)</f>
        <v>0</v>
      </c>
      <c r="N232" s="16" t="str">
        <f>IF(StaffPayroll[[#This Row],[Employee, number or code]]="","",IF(StaffPayroll[[#This Row],[Position / Title]]="","",VLOOKUP(StaffPayroll[[#This Row],[Position / Title]],[1]Lists!A:C,2,FALSE)))</f>
        <v/>
      </c>
      <c r="O232" s="16">
        <f>IF(D232="",0,StaffPayroll[[#This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2" s="17">
        <f>IF(StaffPayroll[[#This Row],[Hourly WSB  Wage Minimum]]="",0,StaffPayroll[[#This Row],[Annual NF Wage Costs after WSB Minimum]]-StaffPayroll[[#This Row],[Annual NF Wage Costs before WSB Minimum]])</f>
        <v>0</v>
      </c>
      <c r="R232" s="17">
        <f>IFERROR(IF(StaffPayroll[[#This Row],[Annual Cost of Wage Increase included in Rate Adjustment]]=0,0,Q232*'[1]Facility Info Input'!$F$10),0)</f>
        <v>0</v>
      </c>
      <c r="S232" s="18">
        <f>IFERROR(IF(StaffPayroll[[#This Row],[Annual Cost of Wage Increase included in Rate Adjustment]]=0,0,IF('[1]Facility Info Input'!$F$11&lt;=0,0,Q232*'[1]Facility Info Input'!$F$11)),0)</f>
        <v>0</v>
      </c>
      <c r="T232" s="18">
        <f>IFERROR(IF(StaffPayroll[[#This Row],[Annual Cost of Wage Increase included in Rate Adjustment]]=0,0,IF('[1]Facility Info Input'!$F$12&lt;=0,0,Q232*'[1]Facility Info Input'!$F$12)),0)</f>
        <v>0</v>
      </c>
      <c r="U232" s="18">
        <f t="shared" si="6"/>
        <v>0</v>
      </c>
      <c r="V232" s="19">
        <f t="shared" si="7"/>
        <v>0</v>
      </c>
    </row>
    <row r="233" spans="1:22" x14ac:dyDescent="0.25">
      <c r="A233" s="7"/>
      <c r="B233" s="8"/>
      <c r="C233" s="8"/>
      <c r="D233" s="9"/>
      <c r="E233" s="10"/>
      <c r="F233" s="10"/>
      <c r="G233" s="11"/>
      <c r="H233" s="12"/>
      <c r="I233" s="13"/>
      <c r="J233" s="14" t="str">
        <f>StaffPayroll[[#This Row],[Leave Blank]]&amp;" "&amp;StaffPayroll[[#This Row],[Employee, number or code]]</f>
        <v xml:space="preserve"> </v>
      </c>
      <c r="K233" s="14" t="str">
        <f>_xlfn.IFNA(VLOOKUP(StaffPayroll[[#This Row],[Position / Title]],[1]Lists!A:C,3,FALSE),"")</f>
        <v/>
      </c>
      <c r="L233" s="14">
        <f>StaffPayroll[[#This Row],[Payroll Period Ends Date (Minimum two months)]]-StaffPayroll[[#This Row],[Payroll Period Begins Date        (Must start after 6/1/2025)]]+1</f>
        <v>1</v>
      </c>
      <c r="M233" s="15">
        <f>IFERROR(IF(VLOOKUP(K233,'[1]Facility Info Input'!$B$25:$D$34,3,FALSE)="",1,VLOOKUP(K233,'[1]Facility Info Input'!$B$25:$D$34,3,FALSE)),0)</f>
        <v>0</v>
      </c>
      <c r="N233" s="16" t="str">
        <f>IF(StaffPayroll[[#This Row],[Employee, number or code]]="","",IF(StaffPayroll[[#This Row],[Position / Title]]="","",VLOOKUP(StaffPayroll[[#This Row],[Position / Title]],[1]Lists!A:C,2,FALSE)))</f>
        <v/>
      </c>
      <c r="O233" s="16">
        <f>IF(D233="",0,StaffPayroll[[#This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3" s="17">
        <f>IF(StaffPayroll[[#This Row],[Hourly WSB  Wage Minimum]]="",0,StaffPayroll[[#This Row],[Annual NF Wage Costs after WSB Minimum]]-StaffPayroll[[#This Row],[Annual NF Wage Costs before WSB Minimum]])</f>
        <v>0</v>
      </c>
      <c r="R233" s="17">
        <f>IFERROR(IF(StaffPayroll[[#This Row],[Annual Cost of Wage Increase included in Rate Adjustment]]=0,0,Q233*'[1]Facility Info Input'!$F$10),0)</f>
        <v>0</v>
      </c>
      <c r="S233" s="18">
        <f>IFERROR(IF(StaffPayroll[[#This Row],[Annual Cost of Wage Increase included in Rate Adjustment]]=0,0,IF('[1]Facility Info Input'!$F$11&lt;=0,0,Q233*'[1]Facility Info Input'!$F$11)),0)</f>
        <v>0</v>
      </c>
      <c r="T233" s="18">
        <f>IFERROR(IF(StaffPayroll[[#This Row],[Annual Cost of Wage Increase included in Rate Adjustment]]=0,0,IF('[1]Facility Info Input'!$F$12&lt;=0,0,Q233*'[1]Facility Info Input'!$F$12)),0)</f>
        <v>0</v>
      </c>
      <c r="U233" s="18">
        <f t="shared" si="6"/>
        <v>0</v>
      </c>
      <c r="V233" s="19">
        <f t="shared" si="7"/>
        <v>0</v>
      </c>
    </row>
    <row r="234" spans="1:22" x14ac:dyDescent="0.25">
      <c r="A234" s="7"/>
      <c r="B234" s="8"/>
      <c r="C234" s="8"/>
      <c r="D234" s="9"/>
      <c r="E234" s="10"/>
      <c r="F234" s="10"/>
      <c r="G234" s="11"/>
      <c r="H234" s="12"/>
      <c r="I234" s="13"/>
      <c r="J234" s="14" t="str">
        <f>StaffPayroll[[#This Row],[Leave Blank]]&amp;" "&amp;StaffPayroll[[#This Row],[Employee, number or code]]</f>
        <v xml:space="preserve"> </v>
      </c>
      <c r="K234" s="14" t="str">
        <f>_xlfn.IFNA(VLOOKUP(StaffPayroll[[#This Row],[Position / Title]],[1]Lists!A:C,3,FALSE),"")</f>
        <v/>
      </c>
      <c r="L234" s="14">
        <f>StaffPayroll[[#This Row],[Payroll Period Ends Date (Minimum two months)]]-StaffPayroll[[#This Row],[Payroll Period Begins Date        (Must start after 6/1/2025)]]+1</f>
        <v>1</v>
      </c>
      <c r="M234" s="15">
        <f>IFERROR(IF(VLOOKUP(K234,'[1]Facility Info Input'!$B$25:$D$34,3,FALSE)="",1,VLOOKUP(K234,'[1]Facility Info Input'!$B$25:$D$34,3,FALSE)),0)</f>
        <v>0</v>
      </c>
      <c r="N234" s="16" t="str">
        <f>IF(StaffPayroll[[#This Row],[Employee, number or code]]="","",IF(StaffPayroll[[#This Row],[Position / Title]]="","",VLOOKUP(StaffPayroll[[#This Row],[Position / Title]],[1]Lists!A:C,2,FALSE)))</f>
        <v/>
      </c>
      <c r="O234" s="16">
        <f>IF(D234="",0,StaffPayroll[[#This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4" s="17">
        <f>IF(StaffPayroll[[#This Row],[Hourly WSB  Wage Minimum]]="",0,StaffPayroll[[#This Row],[Annual NF Wage Costs after WSB Minimum]]-StaffPayroll[[#This Row],[Annual NF Wage Costs before WSB Minimum]])</f>
        <v>0</v>
      </c>
      <c r="R234" s="17">
        <f>IFERROR(IF(StaffPayroll[[#This Row],[Annual Cost of Wage Increase included in Rate Adjustment]]=0,0,Q234*'[1]Facility Info Input'!$F$10),0)</f>
        <v>0</v>
      </c>
      <c r="S234" s="18">
        <f>IFERROR(IF(StaffPayroll[[#This Row],[Annual Cost of Wage Increase included in Rate Adjustment]]=0,0,IF('[1]Facility Info Input'!$F$11&lt;=0,0,Q234*'[1]Facility Info Input'!$F$11)),0)</f>
        <v>0</v>
      </c>
      <c r="T234" s="18">
        <f>IFERROR(IF(StaffPayroll[[#This Row],[Annual Cost of Wage Increase included in Rate Adjustment]]=0,0,IF('[1]Facility Info Input'!$F$12&lt;=0,0,Q234*'[1]Facility Info Input'!$F$12)),0)</f>
        <v>0</v>
      </c>
      <c r="U234" s="18">
        <f t="shared" si="6"/>
        <v>0</v>
      </c>
      <c r="V234" s="19">
        <f t="shared" si="7"/>
        <v>0</v>
      </c>
    </row>
    <row r="235" spans="1:22" x14ac:dyDescent="0.25">
      <c r="A235" s="7"/>
      <c r="B235" s="8"/>
      <c r="C235" s="8"/>
      <c r="D235" s="9"/>
      <c r="E235" s="10"/>
      <c r="F235" s="10"/>
      <c r="G235" s="11"/>
      <c r="H235" s="12"/>
      <c r="I235" s="13"/>
      <c r="J235" s="14" t="str">
        <f>StaffPayroll[[#This Row],[Leave Blank]]&amp;" "&amp;StaffPayroll[[#This Row],[Employee, number or code]]</f>
        <v xml:space="preserve"> </v>
      </c>
      <c r="K235" s="14" t="str">
        <f>_xlfn.IFNA(VLOOKUP(StaffPayroll[[#This Row],[Position / Title]],[1]Lists!A:C,3,FALSE),"")</f>
        <v/>
      </c>
      <c r="L235" s="14">
        <f>StaffPayroll[[#This Row],[Payroll Period Ends Date (Minimum two months)]]-StaffPayroll[[#This Row],[Payroll Period Begins Date        (Must start after 6/1/2025)]]+1</f>
        <v>1</v>
      </c>
      <c r="M235" s="15">
        <f>IFERROR(IF(VLOOKUP(K235,'[1]Facility Info Input'!$B$25:$D$34,3,FALSE)="",1,VLOOKUP(K235,'[1]Facility Info Input'!$B$25:$D$34,3,FALSE)),0)</f>
        <v>0</v>
      </c>
      <c r="N235" s="16" t="str">
        <f>IF(StaffPayroll[[#This Row],[Employee, number or code]]="","",IF(StaffPayroll[[#This Row],[Position / Title]]="","",VLOOKUP(StaffPayroll[[#This Row],[Position / Title]],[1]Lists!A:C,2,FALSE)))</f>
        <v/>
      </c>
      <c r="O235" s="16">
        <f>IF(D235="",0,StaffPayroll[[#This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5" s="17">
        <f>IF(StaffPayroll[[#This Row],[Hourly WSB  Wage Minimum]]="",0,StaffPayroll[[#This Row],[Annual NF Wage Costs after WSB Minimum]]-StaffPayroll[[#This Row],[Annual NF Wage Costs before WSB Minimum]])</f>
        <v>0</v>
      </c>
      <c r="R235" s="17">
        <f>IFERROR(IF(StaffPayroll[[#This Row],[Annual Cost of Wage Increase included in Rate Adjustment]]=0,0,Q235*'[1]Facility Info Input'!$F$10),0)</f>
        <v>0</v>
      </c>
      <c r="S235" s="18">
        <f>IFERROR(IF(StaffPayroll[[#This Row],[Annual Cost of Wage Increase included in Rate Adjustment]]=0,0,IF('[1]Facility Info Input'!$F$11&lt;=0,0,Q235*'[1]Facility Info Input'!$F$11)),0)</f>
        <v>0</v>
      </c>
      <c r="T235" s="18">
        <f>IFERROR(IF(StaffPayroll[[#This Row],[Annual Cost of Wage Increase included in Rate Adjustment]]=0,0,IF('[1]Facility Info Input'!$F$12&lt;=0,0,Q235*'[1]Facility Info Input'!$F$12)),0)</f>
        <v>0</v>
      </c>
      <c r="U235" s="18">
        <f t="shared" si="6"/>
        <v>0</v>
      </c>
      <c r="V235" s="19">
        <f t="shared" si="7"/>
        <v>0</v>
      </c>
    </row>
    <row r="236" spans="1:22" x14ac:dyDescent="0.25">
      <c r="A236" s="7"/>
      <c r="B236" s="8"/>
      <c r="C236" s="8"/>
      <c r="D236" s="9"/>
      <c r="E236" s="10"/>
      <c r="F236" s="10"/>
      <c r="G236" s="11"/>
      <c r="H236" s="12"/>
      <c r="I236" s="13"/>
      <c r="J236" s="14" t="str">
        <f>StaffPayroll[[#This Row],[Leave Blank]]&amp;" "&amp;StaffPayroll[[#This Row],[Employee, number or code]]</f>
        <v xml:space="preserve"> </v>
      </c>
      <c r="K236" s="14" t="str">
        <f>_xlfn.IFNA(VLOOKUP(StaffPayroll[[#This Row],[Position / Title]],[1]Lists!A:C,3,FALSE),"")</f>
        <v/>
      </c>
      <c r="L236" s="14">
        <f>StaffPayroll[[#This Row],[Payroll Period Ends Date (Minimum two months)]]-StaffPayroll[[#This Row],[Payroll Period Begins Date        (Must start after 6/1/2025)]]+1</f>
        <v>1</v>
      </c>
      <c r="M236" s="15">
        <f>IFERROR(IF(VLOOKUP(K236,'[1]Facility Info Input'!$B$25:$D$34,3,FALSE)="",1,VLOOKUP(K236,'[1]Facility Info Input'!$B$25:$D$34,3,FALSE)),0)</f>
        <v>0</v>
      </c>
      <c r="N236" s="16" t="str">
        <f>IF(StaffPayroll[[#This Row],[Employee, number or code]]="","",IF(StaffPayroll[[#This Row],[Position / Title]]="","",VLOOKUP(StaffPayroll[[#This Row],[Position / Title]],[1]Lists!A:C,2,FALSE)))</f>
        <v/>
      </c>
      <c r="O236" s="16">
        <f>IF(D236="",0,StaffPayroll[[#This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6" s="17">
        <f>IF(StaffPayroll[[#This Row],[Hourly WSB  Wage Minimum]]="",0,StaffPayroll[[#This Row],[Annual NF Wage Costs after WSB Minimum]]-StaffPayroll[[#This Row],[Annual NF Wage Costs before WSB Minimum]])</f>
        <v>0</v>
      </c>
      <c r="R236" s="17">
        <f>IFERROR(IF(StaffPayroll[[#This Row],[Annual Cost of Wage Increase included in Rate Adjustment]]=0,0,Q236*'[1]Facility Info Input'!$F$10),0)</f>
        <v>0</v>
      </c>
      <c r="S236" s="18">
        <f>IFERROR(IF(StaffPayroll[[#This Row],[Annual Cost of Wage Increase included in Rate Adjustment]]=0,0,IF('[1]Facility Info Input'!$F$11&lt;=0,0,Q236*'[1]Facility Info Input'!$F$11)),0)</f>
        <v>0</v>
      </c>
      <c r="T236" s="18">
        <f>IFERROR(IF(StaffPayroll[[#This Row],[Annual Cost of Wage Increase included in Rate Adjustment]]=0,0,IF('[1]Facility Info Input'!$F$12&lt;=0,0,Q236*'[1]Facility Info Input'!$F$12)),0)</f>
        <v>0</v>
      </c>
      <c r="U236" s="18">
        <f t="shared" si="6"/>
        <v>0</v>
      </c>
      <c r="V236" s="19">
        <f t="shared" si="7"/>
        <v>0</v>
      </c>
    </row>
    <row r="237" spans="1:22" x14ac:dyDescent="0.25">
      <c r="A237" s="7"/>
      <c r="B237" s="8"/>
      <c r="C237" s="8"/>
      <c r="D237" s="9"/>
      <c r="E237" s="10"/>
      <c r="F237" s="10"/>
      <c r="G237" s="11"/>
      <c r="H237" s="12"/>
      <c r="I237" s="13"/>
      <c r="J237" s="14" t="str">
        <f>StaffPayroll[[#This Row],[Leave Blank]]&amp;" "&amp;StaffPayroll[[#This Row],[Employee, number or code]]</f>
        <v xml:space="preserve"> </v>
      </c>
      <c r="K237" s="14" t="str">
        <f>_xlfn.IFNA(VLOOKUP(StaffPayroll[[#This Row],[Position / Title]],[1]Lists!A:C,3,FALSE),"")</f>
        <v/>
      </c>
      <c r="L237" s="14">
        <f>StaffPayroll[[#This Row],[Payroll Period Ends Date (Minimum two months)]]-StaffPayroll[[#This Row],[Payroll Period Begins Date        (Must start after 6/1/2025)]]+1</f>
        <v>1</v>
      </c>
      <c r="M237" s="15">
        <f>IFERROR(IF(VLOOKUP(K237,'[1]Facility Info Input'!$B$25:$D$34,3,FALSE)="",1,VLOOKUP(K237,'[1]Facility Info Input'!$B$25:$D$34,3,FALSE)),0)</f>
        <v>0</v>
      </c>
      <c r="N237" s="16" t="str">
        <f>IF(StaffPayroll[[#This Row],[Employee, number or code]]="","",IF(StaffPayroll[[#This Row],[Position / Title]]="","",VLOOKUP(StaffPayroll[[#This Row],[Position / Title]],[1]Lists!A:C,2,FALSE)))</f>
        <v/>
      </c>
      <c r="O237" s="16">
        <f>IF(D237="",0,StaffPayroll[[#This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7" s="17">
        <f>IF(StaffPayroll[[#This Row],[Hourly WSB  Wage Minimum]]="",0,StaffPayroll[[#This Row],[Annual NF Wage Costs after WSB Minimum]]-StaffPayroll[[#This Row],[Annual NF Wage Costs before WSB Minimum]])</f>
        <v>0</v>
      </c>
      <c r="R237" s="17">
        <f>IFERROR(IF(StaffPayroll[[#This Row],[Annual Cost of Wage Increase included in Rate Adjustment]]=0,0,Q237*'[1]Facility Info Input'!$F$10),0)</f>
        <v>0</v>
      </c>
      <c r="S237" s="18">
        <f>IFERROR(IF(StaffPayroll[[#This Row],[Annual Cost of Wage Increase included in Rate Adjustment]]=0,0,IF('[1]Facility Info Input'!$F$11&lt;=0,0,Q237*'[1]Facility Info Input'!$F$11)),0)</f>
        <v>0</v>
      </c>
      <c r="T237" s="18">
        <f>IFERROR(IF(StaffPayroll[[#This Row],[Annual Cost of Wage Increase included in Rate Adjustment]]=0,0,IF('[1]Facility Info Input'!$F$12&lt;=0,0,Q237*'[1]Facility Info Input'!$F$12)),0)</f>
        <v>0</v>
      </c>
      <c r="U237" s="18">
        <f t="shared" si="6"/>
        <v>0</v>
      </c>
      <c r="V237" s="19">
        <f t="shared" si="7"/>
        <v>0</v>
      </c>
    </row>
    <row r="238" spans="1:22" x14ac:dyDescent="0.25">
      <c r="A238" s="7"/>
      <c r="B238" s="8"/>
      <c r="C238" s="8"/>
      <c r="D238" s="9"/>
      <c r="E238" s="10"/>
      <c r="F238" s="10"/>
      <c r="G238" s="11"/>
      <c r="H238" s="12"/>
      <c r="I238" s="13"/>
      <c r="J238" s="14" t="str">
        <f>StaffPayroll[[#This Row],[Leave Blank]]&amp;" "&amp;StaffPayroll[[#This Row],[Employee, number or code]]</f>
        <v xml:space="preserve"> </v>
      </c>
      <c r="K238" s="14" t="str">
        <f>_xlfn.IFNA(VLOOKUP(StaffPayroll[[#This Row],[Position / Title]],[1]Lists!A:C,3,FALSE),"")</f>
        <v/>
      </c>
      <c r="L238" s="14">
        <f>StaffPayroll[[#This Row],[Payroll Period Ends Date (Minimum two months)]]-StaffPayroll[[#This Row],[Payroll Period Begins Date        (Must start after 6/1/2025)]]+1</f>
        <v>1</v>
      </c>
      <c r="M238" s="15">
        <f>IFERROR(IF(VLOOKUP(K238,'[1]Facility Info Input'!$B$25:$D$34,3,FALSE)="",1,VLOOKUP(K238,'[1]Facility Info Input'!$B$25:$D$34,3,FALSE)),0)</f>
        <v>0</v>
      </c>
      <c r="N238" s="16" t="str">
        <f>IF(StaffPayroll[[#This Row],[Employee, number or code]]="","",IF(StaffPayroll[[#This Row],[Position / Title]]="","",VLOOKUP(StaffPayroll[[#This Row],[Position / Title]],[1]Lists!A:C,2,FALSE)))</f>
        <v/>
      </c>
      <c r="O238" s="16">
        <f>IF(D238="",0,StaffPayroll[[#This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8" s="17">
        <f>IF(StaffPayroll[[#This Row],[Hourly WSB  Wage Minimum]]="",0,StaffPayroll[[#This Row],[Annual NF Wage Costs after WSB Minimum]]-StaffPayroll[[#This Row],[Annual NF Wage Costs before WSB Minimum]])</f>
        <v>0</v>
      </c>
      <c r="R238" s="17">
        <f>IFERROR(IF(StaffPayroll[[#This Row],[Annual Cost of Wage Increase included in Rate Adjustment]]=0,0,Q238*'[1]Facility Info Input'!$F$10),0)</f>
        <v>0</v>
      </c>
      <c r="S238" s="18">
        <f>IFERROR(IF(StaffPayroll[[#This Row],[Annual Cost of Wage Increase included in Rate Adjustment]]=0,0,IF('[1]Facility Info Input'!$F$11&lt;=0,0,Q238*'[1]Facility Info Input'!$F$11)),0)</f>
        <v>0</v>
      </c>
      <c r="T238" s="18">
        <f>IFERROR(IF(StaffPayroll[[#This Row],[Annual Cost of Wage Increase included in Rate Adjustment]]=0,0,IF('[1]Facility Info Input'!$F$12&lt;=0,0,Q238*'[1]Facility Info Input'!$F$12)),0)</f>
        <v>0</v>
      </c>
      <c r="U238" s="18">
        <f t="shared" si="6"/>
        <v>0</v>
      </c>
      <c r="V238" s="19">
        <f t="shared" si="7"/>
        <v>0</v>
      </c>
    </row>
    <row r="239" spans="1:22" x14ac:dyDescent="0.25">
      <c r="A239" s="7"/>
      <c r="B239" s="8"/>
      <c r="C239" s="8"/>
      <c r="D239" s="9"/>
      <c r="E239" s="10"/>
      <c r="F239" s="10"/>
      <c r="G239" s="11"/>
      <c r="H239" s="12"/>
      <c r="I239" s="13"/>
      <c r="J239" s="14" t="str">
        <f>StaffPayroll[[#This Row],[Leave Blank]]&amp;" "&amp;StaffPayroll[[#This Row],[Employee, number or code]]</f>
        <v xml:space="preserve"> </v>
      </c>
      <c r="K239" s="14" t="str">
        <f>_xlfn.IFNA(VLOOKUP(StaffPayroll[[#This Row],[Position / Title]],[1]Lists!A:C,3,FALSE),"")</f>
        <v/>
      </c>
      <c r="L239" s="14">
        <f>StaffPayroll[[#This Row],[Payroll Period Ends Date (Minimum two months)]]-StaffPayroll[[#This Row],[Payroll Period Begins Date        (Must start after 6/1/2025)]]+1</f>
        <v>1</v>
      </c>
      <c r="M239" s="15">
        <f>IFERROR(IF(VLOOKUP(K239,'[1]Facility Info Input'!$B$25:$D$34,3,FALSE)="",1,VLOOKUP(K239,'[1]Facility Info Input'!$B$25:$D$34,3,FALSE)),0)</f>
        <v>0</v>
      </c>
      <c r="N239" s="16" t="str">
        <f>IF(StaffPayroll[[#This Row],[Employee, number or code]]="","",IF(StaffPayroll[[#This Row],[Position / Title]]="","",VLOOKUP(StaffPayroll[[#This Row],[Position / Title]],[1]Lists!A:C,2,FALSE)))</f>
        <v/>
      </c>
      <c r="O239" s="16">
        <f>IF(D239="",0,StaffPayroll[[#This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9" s="17">
        <f>IF(StaffPayroll[[#This Row],[Hourly WSB  Wage Minimum]]="",0,StaffPayroll[[#This Row],[Annual NF Wage Costs after WSB Minimum]]-StaffPayroll[[#This Row],[Annual NF Wage Costs before WSB Minimum]])</f>
        <v>0</v>
      </c>
      <c r="R239" s="17">
        <f>IFERROR(IF(StaffPayroll[[#This Row],[Annual Cost of Wage Increase included in Rate Adjustment]]=0,0,Q239*'[1]Facility Info Input'!$F$10),0)</f>
        <v>0</v>
      </c>
      <c r="S239" s="18">
        <f>IFERROR(IF(StaffPayroll[[#This Row],[Annual Cost of Wage Increase included in Rate Adjustment]]=0,0,IF('[1]Facility Info Input'!$F$11&lt;=0,0,Q239*'[1]Facility Info Input'!$F$11)),0)</f>
        <v>0</v>
      </c>
      <c r="T239" s="18">
        <f>IFERROR(IF(StaffPayroll[[#This Row],[Annual Cost of Wage Increase included in Rate Adjustment]]=0,0,IF('[1]Facility Info Input'!$F$12&lt;=0,0,Q239*'[1]Facility Info Input'!$F$12)),0)</f>
        <v>0</v>
      </c>
      <c r="U239" s="18">
        <f t="shared" si="6"/>
        <v>0</v>
      </c>
      <c r="V239" s="19">
        <f t="shared" si="7"/>
        <v>0</v>
      </c>
    </row>
    <row r="240" spans="1:22" x14ac:dyDescent="0.25">
      <c r="A240" s="7"/>
      <c r="B240" s="8"/>
      <c r="C240" s="8"/>
      <c r="D240" s="9"/>
      <c r="E240" s="10"/>
      <c r="F240" s="10"/>
      <c r="G240" s="11"/>
      <c r="H240" s="12"/>
      <c r="I240" s="13"/>
      <c r="J240" s="14" t="str">
        <f>StaffPayroll[[#This Row],[Leave Blank]]&amp;" "&amp;StaffPayroll[[#This Row],[Employee, number or code]]</f>
        <v xml:space="preserve"> </v>
      </c>
      <c r="K240" s="14" t="str">
        <f>_xlfn.IFNA(VLOOKUP(StaffPayroll[[#This Row],[Position / Title]],[1]Lists!A:C,3,FALSE),"")</f>
        <v/>
      </c>
      <c r="L240" s="14">
        <f>StaffPayroll[[#This Row],[Payroll Period Ends Date (Minimum two months)]]-StaffPayroll[[#This Row],[Payroll Period Begins Date        (Must start after 6/1/2025)]]+1</f>
        <v>1</v>
      </c>
      <c r="M240" s="15">
        <f>IFERROR(IF(VLOOKUP(K240,'[1]Facility Info Input'!$B$25:$D$34,3,FALSE)="",1,VLOOKUP(K240,'[1]Facility Info Input'!$B$25:$D$34,3,FALSE)),0)</f>
        <v>0</v>
      </c>
      <c r="N240" s="16" t="str">
        <f>IF(StaffPayroll[[#This Row],[Employee, number or code]]="","",IF(StaffPayroll[[#This Row],[Position / Title]]="","",VLOOKUP(StaffPayroll[[#This Row],[Position / Title]],[1]Lists!A:C,2,FALSE)))</f>
        <v/>
      </c>
      <c r="O240" s="16">
        <f>IF(D240="",0,StaffPayroll[[#This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0" s="17">
        <f>IF(StaffPayroll[[#This Row],[Hourly WSB  Wage Minimum]]="",0,StaffPayroll[[#This Row],[Annual NF Wage Costs after WSB Minimum]]-StaffPayroll[[#This Row],[Annual NF Wage Costs before WSB Minimum]])</f>
        <v>0</v>
      </c>
      <c r="R240" s="17">
        <f>IFERROR(IF(StaffPayroll[[#This Row],[Annual Cost of Wage Increase included in Rate Adjustment]]=0,0,Q240*'[1]Facility Info Input'!$F$10),0)</f>
        <v>0</v>
      </c>
      <c r="S240" s="18">
        <f>IFERROR(IF(StaffPayroll[[#This Row],[Annual Cost of Wage Increase included in Rate Adjustment]]=0,0,IF('[1]Facility Info Input'!$F$11&lt;=0,0,Q240*'[1]Facility Info Input'!$F$11)),0)</f>
        <v>0</v>
      </c>
      <c r="T240" s="18">
        <f>IFERROR(IF(StaffPayroll[[#This Row],[Annual Cost of Wage Increase included in Rate Adjustment]]=0,0,IF('[1]Facility Info Input'!$F$12&lt;=0,0,Q240*'[1]Facility Info Input'!$F$12)),0)</f>
        <v>0</v>
      </c>
      <c r="U240" s="18">
        <f t="shared" si="6"/>
        <v>0</v>
      </c>
      <c r="V240" s="19">
        <f t="shared" si="7"/>
        <v>0</v>
      </c>
    </row>
    <row r="241" spans="1:22" x14ac:dyDescent="0.25">
      <c r="A241" s="7"/>
      <c r="B241" s="8"/>
      <c r="C241" s="8"/>
      <c r="D241" s="9"/>
      <c r="E241" s="10"/>
      <c r="F241" s="10"/>
      <c r="G241" s="11"/>
      <c r="H241" s="12"/>
      <c r="I241" s="13"/>
      <c r="J241" s="14" t="str">
        <f>StaffPayroll[[#This Row],[Leave Blank]]&amp;" "&amp;StaffPayroll[[#This Row],[Employee, number or code]]</f>
        <v xml:space="preserve"> </v>
      </c>
      <c r="K241" s="14" t="str">
        <f>_xlfn.IFNA(VLOOKUP(StaffPayroll[[#This Row],[Position / Title]],[1]Lists!A:C,3,FALSE),"")</f>
        <v/>
      </c>
      <c r="L241" s="14">
        <f>StaffPayroll[[#This Row],[Payroll Period Ends Date (Minimum two months)]]-StaffPayroll[[#This Row],[Payroll Period Begins Date        (Must start after 6/1/2025)]]+1</f>
        <v>1</v>
      </c>
      <c r="M241" s="15">
        <f>IFERROR(IF(VLOOKUP(K241,'[1]Facility Info Input'!$B$25:$D$34,3,FALSE)="",1,VLOOKUP(K241,'[1]Facility Info Input'!$B$25:$D$34,3,FALSE)),0)</f>
        <v>0</v>
      </c>
      <c r="N241" s="16" t="str">
        <f>IF(StaffPayroll[[#This Row],[Employee, number or code]]="","",IF(StaffPayroll[[#This Row],[Position / Title]]="","",VLOOKUP(StaffPayroll[[#This Row],[Position / Title]],[1]Lists!A:C,2,FALSE)))</f>
        <v/>
      </c>
      <c r="O241" s="16">
        <f>IF(D241="",0,StaffPayroll[[#This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1" s="17">
        <f>IF(StaffPayroll[[#This Row],[Hourly WSB  Wage Minimum]]="",0,StaffPayroll[[#This Row],[Annual NF Wage Costs after WSB Minimum]]-StaffPayroll[[#This Row],[Annual NF Wage Costs before WSB Minimum]])</f>
        <v>0</v>
      </c>
      <c r="R241" s="17">
        <f>IFERROR(IF(StaffPayroll[[#This Row],[Annual Cost of Wage Increase included in Rate Adjustment]]=0,0,Q241*'[1]Facility Info Input'!$F$10),0)</f>
        <v>0</v>
      </c>
      <c r="S241" s="18">
        <f>IFERROR(IF(StaffPayroll[[#This Row],[Annual Cost of Wage Increase included in Rate Adjustment]]=0,0,IF('[1]Facility Info Input'!$F$11&lt;=0,0,Q241*'[1]Facility Info Input'!$F$11)),0)</f>
        <v>0</v>
      </c>
      <c r="T241" s="18">
        <f>IFERROR(IF(StaffPayroll[[#This Row],[Annual Cost of Wage Increase included in Rate Adjustment]]=0,0,IF('[1]Facility Info Input'!$F$12&lt;=0,0,Q241*'[1]Facility Info Input'!$F$12)),0)</f>
        <v>0</v>
      </c>
      <c r="U241" s="18">
        <f t="shared" si="6"/>
        <v>0</v>
      </c>
      <c r="V241" s="19">
        <f t="shared" si="7"/>
        <v>0</v>
      </c>
    </row>
    <row r="242" spans="1:22" x14ac:dyDescent="0.25">
      <c r="A242" s="7"/>
      <c r="B242" s="8"/>
      <c r="C242" s="8"/>
      <c r="D242" s="9"/>
      <c r="E242" s="10"/>
      <c r="F242" s="10"/>
      <c r="G242" s="11"/>
      <c r="H242" s="12"/>
      <c r="I242" s="13"/>
      <c r="J242" s="14" t="str">
        <f>StaffPayroll[[#This Row],[Leave Blank]]&amp;" "&amp;StaffPayroll[[#This Row],[Employee, number or code]]</f>
        <v xml:space="preserve"> </v>
      </c>
      <c r="K242" s="14" t="str">
        <f>_xlfn.IFNA(VLOOKUP(StaffPayroll[[#This Row],[Position / Title]],[1]Lists!A:C,3,FALSE),"")</f>
        <v/>
      </c>
      <c r="L242" s="14">
        <f>StaffPayroll[[#This Row],[Payroll Period Ends Date (Minimum two months)]]-StaffPayroll[[#This Row],[Payroll Period Begins Date        (Must start after 6/1/2025)]]+1</f>
        <v>1</v>
      </c>
      <c r="M242" s="15">
        <f>IFERROR(IF(VLOOKUP(K242,'[1]Facility Info Input'!$B$25:$D$34,3,FALSE)="",1,VLOOKUP(K242,'[1]Facility Info Input'!$B$25:$D$34,3,FALSE)),0)</f>
        <v>0</v>
      </c>
      <c r="N242" s="16" t="str">
        <f>IF(StaffPayroll[[#This Row],[Employee, number or code]]="","",IF(StaffPayroll[[#This Row],[Position / Title]]="","",VLOOKUP(StaffPayroll[[#This Row],[Position / Title]],[1]Lists!A:C,2,FALSE)))</f>
        <v/>
      </c>
      <c r="O242" s="16">
        <f>IF(D242="",0,StaffPayroll[[#This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2" s="17">
        <f>IF(StaffPayroll[[#This Row],[Hourly WSB  Wage Minimum]]="",0,StaffPayroll[[#This Row],[Annual NF Wage Costs after WSB Minimum]]-StaffPayroll[[#This Row],[Annual NF Wage Costs before WSB Minimum]])</f>
        <v>0</v>
      </c>
      <c r="R242" s="17">
        <f>IFERROR(IF(StaffPayroll[[#This Row],[Annual Cost of Wage Increase included in Rate Adjustment]]=0,0,Q242*'[1]Facility Info Input'!$F$10),0)</f>
        <v>0</v>
      </c>
      <c r="S242" s="18">
        <f>IFERROR(IF(StaffPayroll[[#This Row],[Annual Cost of Wage Increase included in Rate Adjustment]]=0,0,IF('[1]Facility Info Input'!$F$11&lt;=0,0,Q242*'[1]Facility Info Input'!$F$11)),0)</f>
        <v>0</v>
      </c>
      <c r="T242" s="18">
        <f>IFERROR(IF(StaffPayroll[[#This Row],[Annual Cost of Wage Increase included in Rate Adjustment]]=0,0,IF('[1]Facility Info Input'!$F$12&lt;=0,0,Q242*'[1]Facility Info Input'!$F$12)),0)</f>
        <v>0</v>
      </c>
      <c r="U242" s="18">
        <f t="shared" si="6"/>
        <v>0</v>
      </c>
      <c r="V242" s="19">
        <f t="shared" si="7"/>
        <v>0</v>
      </c>
    </row>
    <row r="243" spans="1:22" x14ac:dyDescent="0.25">
      <c r="A243" s="7"/>
      <c r="B243" s="8"/>
      <c r="C243" s="8"/>
      <c r="D243" s="9"/>
      <c r="E243" s="10"/>
      <c r="F243" s="10"/>
      <c r="G243" s="11"/>
      <c r="H243" s="12"/>
      <c r="I243" s="13"/>
      <c r="J243" s="14" t="str">
        <f>StaffPayroll[[#This Row],[Leave Blank]]&amp;" "&amp;StaffPayroll[[#This Row],[Employee, number or code]]</f>
        <v xml:space="preserve"> </v>
      </c>
      <c r="K243" s="14" t="str">
        <f>_xlfn.IFNA(VLOOKUP(StaffPayroll[[#This Row],[Position / Title]],[1]Lists!A:C,3,FALSE),"")</f>
        <v/>
      </c>
      <c r="L243" s="14">
        <f>StaffPayroll[[#This Row],[Payroll Period Ends Date (Minimum two months)]]-StaffPayroll[[#This Row],[Payroll Period Begins Date        (Must start after 6/1/2025)]]+1</f>
        <v>1</v>
      </c>
      <c r="M243" s="15">
        <f>IFERROR(IF(VLOOKUP(K243,'[1]Facility Info Input'!$B$25:$D$34,3,FALSE)="",1,VLOOKUP(K243,'[1]Facility Info Input'!$B$25:$D$34,3,FALSE)),0)</f>
        <v>0</v>
      </c>
      <c r="N243" s="16" t="str">
        <f>IF(StaffPayroll[[#This Row],[Employee, number or code]]="","",IF(StaffPayroll[[#This Row],[Position / Title]]="","",VLOOKUP(StaffPayroll[[#This Row],[Position / Title]],[1]Lists!A:C,2,FALSE)))</f>
        <v/>
      </c>
      <c r="O243" s="16">
        <f>IF(D243="",0,StaffPayroll[[#This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3" s="17">
        <f>IF(StaffPayroll[[#This Row],[Hourly WSB  Wage Minimum]]="",0,StaffPayroll[[#This Row],[Annual NF Wage Costs after WSB Minimum]]-StaffPayroll[[#This Row],[Annual NF Wage Costs before WSB Minimum]])</f>
        <v>0</v>
      </c>
      <c r="R243" s="17">
        <f>IFERROR(IF(StaffPayroll[[#This Row],[Annual Cost of Wage Increase included in Rate Adjustment]]=0,0,Q243*'[1]Facility Info Input'!$F$10),0)</f>
        <v>0</v>
      </c>
      <c r="S243" s="18">
        <f>IFERROR(IF(StaffPayroll[[#This Row],[Annual Cost of Wage Increase included in Rate Adjustment]]=0,0,IF('[1]Facility Info Input'!$F$11&lt;=0,0,Q243*'[1]Facility Info Input'!$F$11)),0)</f>
        <v>0</v>
      </c>
      <c r="T243" s="18">
        <f>IFERROR(IF(StaffPayroll[[#This Row],[Annual Cost of Wage Increase included in Rate Adjustment]]=0,0,IF('[1]Facility Info Input'!$F$12&lt;=0,0,Q243*'[1]Facility Info Input'!$F$12)),0)</f>
        <v>0</v>
      </c>
      <c r="U243" s="18">
        <f t="shared" si="6"/>
        <v>0</v>
      </c>
      <c r="V243" s="19">
        <f t="shared" si="7"/>
        <v>0</v>
      </c>
    </row>
    <row r="244" spans="1:22" x14ac:dyDescent="0.25">
      <c r="A244" s="7"/>
      <c r="B244" s="8"/>
      <c r="C244" s="8"/>
      <c r="D244" s="9"/>
      <c r="E244" s="10"/>
      <c r="F244" s="10"/>
      <c r="G244" s="11"/>
      <c r="H244" s="12"/>
      <c r="I244" s="13"/>
      <c r="J244" s="14" t="str">
        <f>StaffPayroll[[#This Row],[Leave Blank]]&amp;" "&amp;StaffPayroll[[#This Row],[Employee, number or code]]</f>
        <v xml:space="preserve"> </v>
      </c>
      <c r="K244" s="14" t="str">
        <f>_xlfn.IFNA(VLOOKUP(StaffPayroll[[#This Row],[Position / Title]],[1]Lists!A:C,3,FALSE),"")</f>
        <v/>
      </c>
      <c r="L244" s="14">
        <f>StaffPayroll[[#This Row],[Payroll Period Ends Date (Minimum two months)]]-StaffPayroll[[#This Row],[Payroll Period Begins Date        (Must start after 6/1/2025)]]+1</f>
        <v>1</v>
      </c>
      <c r="M244" s="15">
        <f>IFERROR(IF(VLOOKUP(K244,'[1]Facility Info Input'!$B$25:$D$34,3,FALSE)="",1,VLOOKUP(K244,'[1]Facility Info Input'!$B$25:$D$34,3,FALSE)),0)</f>
        <v>0</v>
      </c>
      <c r="N244" s="16" t="str">
        <f>IF(StaffPayroll[[#This Row],[Employee, number or code]]="","",IF(StaffPayroll[[#This Row],[Position / Title]]="","",VLOOKUP(StaffPayroll[[#This Row],[Position / Title]],[1]Lists!A:C,2,FALSE)))</f>
        <v/>
      </c>
      <c r="O244" s="16">
        <f>IF(D244="",0,StaffPayroll[[#This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4" s="17">
        <f>IF(StaffPayroll[[#This Row],[Hourly WSB  Wage Minimum]]="",0,StaffPayroll[[#This Row],[Annual NF Wage Costs after WSB Minimum]]-StaffPayroll[[#This Row],[Annual NF Wage Costs before WSB Minimum]])</f>
        <v>0</v>
      </c>
      <c r="R244" s="17">
        <f>IFERROR(IF(StaffPayroll[[#This Row],[Annual Cost of Wage Increase included in Rate Adjustment]]=0,0,Q244*'[1]Facility Info Input'!$F$10),0)</f>
        <v>0</v>
      </c>
      <c r="S244" s="18">
        <f>IFERROR(IF(StaffPayroll[[#This Row],[Annual Cost of Wage Increase included in Rate Adjustment]]=0,0,IF('[1]Facility Info Input'!$F$11&lt;=0,0,Q244*'[1]Facility Info Input'!$F$11)),0)</f>
        <v>0</v>
      </c>
      <c r="T244" s="18">
        <f>IFERROR(IF(StaffPayroll[[#This Row],[Annual Cost of Wage Increase included in Rate Adjustment]]=0,0,IF('[1]Facility Info Input'!$F$12&lt;=0,0,Q244*'[1]Facility Info Input'!$F$12)),0)</f>
        <v>0</v>
      </c>
      <c r="U244" s="18">
        <f t="shared" si="6"/>
        <v>0</v>
      </c>
      <c r="V244" s="19">
        <f t="shared" si="7"/>
        <v>0</v>
      </c>
    </row>
    <row r="245" spans="1:22" x14ac:dyDescent="0.25">
      <c r="A245" s="7"/>
      <c r="B245" s="8"/>
      <c r="C245" s="8"/>
      <c r="D245" s="9"/>
      <c r="E245" s="10"/>
      <c r="F245" s="10"/>
      <c r="G245" s="11"/>
      <c r="H245" s="12"/>
      <c r="I245" s="13"/>
      <c r="J245" s="14" t="str">
        <f>StaffPayroll[[#This Row],[Leave Blank]]&amp;" "&amp;StaffPayroll[[#This Row],[Employee, number or code]]</f>
        <v xml:space="preserve"> </v>
      </c>
      <c r="K245" s="14" t="str">
        <f>_xlfn.IFNA(VLOOKUP(StaffPayroll[[#This Row],[Position / Title]],[1]Lists!A:C,3,FALSE),"")</f>
        <v/>
      </c>
      <c r="L245" s="14">
        <f>StaffPayroll[[#This Row],[Payroll Period Ends Date (Minimum two months)]]-StaffPayroll[[#This Row],[Payroll Period Begins Date        (Must start after 6/1/2025)]]+1</f>
        <v>1</v>
      </c>
      <c r="M245" s="15">
        <f>IFERROR(IF(VLOOKUP(K245,'[1]Facility Info Input'!$B$25:$D$34,3,FALSE)="",1,VLOOKUP(K245,'[1]Facility Info Input'!$B$25:$D$34,3,FALSE)),0)</f>
        <v>0</v>
      </c>
      <c r="N245" s="16" t="str">
        <f>IF(StaffPayroll[[#This Row],[Employee, number or code]]="","",IF(StaffPayroll[[#This Row],[Position / Title]]="","",VLOOKUP(StaffPayroll[[#This Row],[Position / Title]],[1]Lists!A:C,2,FALSE)))</f>
        <v/>
      </c>
      <c r="O245" s="16">
        <f>IF(D245="",0,StaffPayroll[[#This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5" s="17">
        <f>IF(StaffPayroll[[#This Row],[Hourly WSB  Wage Minimum]]="",0,StaffPayroll[[#This Row],[Annual NF Wage Costs after WSB Minimum]]-StaffPayroll[[#This Row],[Annual NF Wage Costs before WSB Minimum]])</f>
        <v>0</v>
      </c>
      <c r="R245" s="17">
        <f>IFERROR(IF(StaffPayroll[[#This Row],[Annual Cost of Wage Increase included in Rate Adjustment]]=0,0,Q245*'[1]Facility Info Input'!$F$10),0)</f>
        <v>0</v>
      </c>
      <c r="S245" s="18">
        <f>IFERROR(IF(StaffPayroll[[#This Row],[Annual Cost of Wage Increase included in Rate Adjustment]]=0,0,IF('[1]Facility Info Input'!$F$11&lt;=0,0,Q245*'[1]Facility Info Input'!$F$11)),0)</f>
        <v>0</v>
      </c>
      <c r="T245" s="18">
        <f>IFERROR(IF(StaffPayroll[[#This Row],[Annual Cost of Wage Increase included in Rate Adjustment]]=0,0,IF('[1]Facility Info Input'!$F$12&lt;=0,0,Q245*'[1]Facility Info Input'!$F$12)),0)</f>
        <v>0</v>
      </c>
      <c r="U245" s="18">
        <f t="shared" si="6"/>
        <v>0</v>
      </c>
      <c r="V245" s="19">
        <f t="shared" si="7"/>
        <v>0</v>
      </c>
    </row>
    <row r="246" spans="1:22" x14ac:dyDescent="0.25">
      <c r="A246" s="7"/>
      <c r="B246" s="8"/>
      <c r="C246" s="8"/>
      <c r="D246" s="9"/>
      <c r="E246" s="10"/>
      <c r="F246" s="10"/>
      <c r="G246" s="11"/>
      <c r="H246" s="12"/>
      <c r="I246" s="13"/>
      <c r="J246" s="14" t="str">
        <f>StaffPayroll[[#This Row],[Leave Blank]]&amp;" "&amp;StaffPayroll[[#This Row],[Employee, number or code]]</f>
        <v xml:space="preserve"> </v>
      </c>
      <c r="K246" s="14" t="str">
        <f>_xlfn.IFNA(VLOOKUP(StaffPayroll[[#This Row],[Position / Title]],[1]Lists!A:C,3,FALSE),"")</f>
        <v/>
      </c>
      <c r="L246" s="14">
        <f>StaffPayroll[[#This Row],[Payroll Period Ends Date (Minimum two months)]]-StaffPayroll[[#This Row],[Payroll Period Begins Date        (Must start after 6/1/2025)]]+1</f>
        <v>1</v>
      </c>
      <c r="M246" s="15">
        <f>IFERROR(IF(VLOOKUP(K246,'[1]Facility Info Input'!$B$25:$D$34,3,FALSE)="",1,VLOOKUP(K246,'[1]Facility Info Input'!$B$25:$D$34,3,FALSE)),0)</f>
        <v>0</v>
      </c>
      <c r="N246" s="16" t="str">
        <f>IF(StaffPayroll[[#This Row],[Employee, number or code]]="","",IF(StaffPayroll[[#This Row],[Position / Title]]="","",VLOOKUP(StaffPayroll[[#This Row],[Position / Title]],[1]Lists!A:C,2,FALSE)))</f>
        <v/>
      </c>
      <c r="O246" s="16">
        <f>IF(D246="",0,StaffPayroll[[#This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6" s="17">
        <f>IF(StaffPayroll[[#This Row],[Hourly WSB  Wage Minimum]]="",0,StaffPayroll[[#This Row],[Annual NF Wage Costs after WSB Minimum]]-StaffPayroll[[#This Row],[Annual NF Wage Costs before WSB Minimum]])</f>
        <v>0</v>
      </c>
      <c r="R246" s="17">
        <f>IFERROR(IF(StaffPayroll[[#This Row],[Annual Cost of Wage Increase included in Rate Adjustment]]=0,0,Q246*'[1]Facility Info Input'!$F$10),0)</f>
        <v>0</v>
      </c>
      <c r="S246" s="18">
        <f>IFERROR(IF(StaffPayroll[[#This Row],[Annual Cost of Wage Increase included in Rate Adjustment]]=0,0,IF('[1]Facility Info Input'!$F$11&lt;=0,0,Q246*'[1]Facility Info Input'!$F$11)),0)</f>
        <v>0</v>
      </c>
      <c r="T246" s="18">
        <f>IFERROR(IF(StaffPayroll[[#This Row],[Annual Cost of Wage Increase included in Rate Adjustment]]=0,0,IF('[1]Facility Info Input'!$F$12&lt;=0,0,Q246*'[1]Facility Info Input'!$F$12)),0)</f>
        <v>0</v>
      </c>
      <c r="U246" s="18">
        <f t="shared" si="6"/>
        <v>0</v>
      </c>
      <c r="V246" s="19">
        <f t="shared" si="7"/>
        <v>0</v>
      </c>
    </row>
    <row r="247" spans="1:22" x14ac:dyDescent="0.25">
      <c r="A247" s="7"/>
      <c r="B247" s="8"/>
      <c r="C247" s="8"/>
      <c r="D247" s="9"/>
      <c r="E247" s="10"/>
      <c r="F247" s="10"/>
      <c r="G247" s="11"/>
      <c r="H247" s="12"/>
      <c r="I247" s="13"/>
      <c r="J247" s="14" t="str">
        <f>StaffPayroll[[#This Row],[Leave Blank]]&amp;" "&amp;StaffPayroll[[#This Row],[Employee, number or code]]</f>
        <v xml:space="preserve"> </v>
      </c>
      <c r="K247" s="14" t="str">
        <f>_xlfn.IFNA(VLOOKUP(StaffPayroll[[#This Row],[Position / Title]],[1]Lists!A:C,3,FALSE),"")</f>
        <v/>
      </c>
      <c r="L247" s="14">
        <f>StaffPayroll[[#This Row],[Payroll Period Ends Date (Minimum two months)]]-StaffPayroll[[#This Row],[Payroll Period Begins Date        (Must start after 6/1/2025)]]+1</f>
        <v>1</v>
      </c>
      <c r="M247" s="15">
        <f>IFERROR(IF(VLOOKUP(K247,'[1]Facility Info Input'!$B$25:$D$34,3,FALSE)="",1,VLOOKUP(K247,'[1]Facility Info Input'!$B$25:$D$34,3,FALSE)),0)</f>
        <v>0</v>
      </c>
      <c r="N247" s="16" t="str">
        <f>IF(StaffPayroll[[#This Row],[Employee, number or code]]="","",IF(StaffPayroll[[#This Row],[Position / Title]]="","",VLOOKUP(StaffPayroll[[#This Row],[Position / Title]],[1]Lists!A:C,2,FALSE)))</f>
        <v/>
      </c>
      <c r="O247" s="16">
        <f>IF(D247="",0,StaffPayroll[[#This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7" s="17">
        <f>IF(StaffPayroll[[#This Row],[Hourly WSB  Wage Minimum]]="",0,StaffPayroll[[#This Row],[Annual NF Wage Costs after WSB Minimum]]-StaffPayroll[[#This Row],[Annual NF Wage Costs before WSB Minimum]])</f>
        <v>0</v>
      </c>
      <c r="R247" s="17">
        <f>IFERROR(IF(StaffPayroll[[#This Row],[Annual Cost of Wage Increase included in Rate Adjustment]]=0,0,Q247*'[1]Facility Info Input'!$F$10),0)</f>
        <v>0</v>
      </c>
      <c r="S247" s="18">
        <f>IFERROR(IF(StaffPayroll[[#This Row],[Annual Cost of Wage Increase included in Rate Adjustment]]=0,0,IF('[1]Facility Info Input'!$F$11&lt;=0,0,Q247*'[1]Facility Info Input'!$F$11)),0)</f>
        <v>0</v>
      </c>
      <c r="T247" s="18">
        <f>IFERROR(IF(StaffPayroll[[#This Row],[Annual Cost of Wage Increase included in Rate Adjustment]]=0,0,IF('[1]Facility Info Input'!$F$12&lt;=0,0,Q247*'[1]Facility Info Input'!$F$12)),0)</f>
        <v>0</v>
      </c>
      <c r="U247" s="18">
        <f t="shared" si="6"/>
        <v>0</v>
      </c>
      <c r="V247" s="19">
        <f t="shared" si="7"/>
        <v>0</v>
      </c>
    </row>
    <row r="248" spans="1:22" x14ac:dyDescent="0.25">
      <c r="A248" s="7"/>
      <c r="B248" s="8"/>
      <c r="C248" s="8"/>
      <c r="D248" s="9"/>
      <c r="E248" s="10"/>
      <c r="F248" s="10"/>
      <c r="G248" s="11"/>
      <c r="H248" s="12"/>
      <c r="I248" s="13"/>
      <c r="J248" s="14" t="str">
        <f>StaffPayroll[[#This Row],[Leave Blank]]&amp;" "&amp;StaffPayroll[[#This Row],[Employee, number or code]]</f>
        <v xml:space="preserve"> </v>
      </c>
      <c r="K248" s="14" t="str">
        <f>_xlfn.IFNA(VLOOKUP(StaffPayroll[[#This Row],[Position / Title]],[1]Lists!A:C,3,FALSE),"")</f>
        <v/>
      </c>
      <c r="L248" s="14">
        <f>StaffPayroll[[#This Row],[Payroll Period Ends Date (Minimum two months)]]-StaffPayroll[[#This Row],[Payroll Period Begins Date        (Must start after 6/1/2025)]]+1</f>
        <v>1</v>
      </c>
      <c r="M248" s="15">
        <f>IFERROR(IF(VLOOKUP(K248,'[1]Facility Info Input'!$B$25:$D$34,3,FALSE)="",1,VLOOKUP(K248,'[1]Facility Info Input'!$B$25:$D$34,3,FALSE)),0)</f>
        <v>0</v>
      </c>
      <c r="N248" s="16" t="str">
        <f>IF(StaffPayroll[[#This Row],[Employee, number or code]]="","",IF(StaffPayroll[[#This Row],[Position / Title]]="","",VLOOKUP(StaffPayroll[[#This Row],[Position / Title]],[1]Lists!A:C,2,FALSE)))</f>
        <v/>
      </c>
      <c r="O248" s="16">
        <f>IF(D248="",0,StaffPayroll[[#This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8" s="17">
        <f>IF(StaffPayroll[[#This Row],[Hourly WSB  Wage Minimum]]="",0,StaffPayroll[[#This Row],[Annual NF Wage Costs after WSB Minimum]]-StaffPayroll[[#This Row],[Annual NF Wage Costs before WSB Minimum]])</f>
        <v>0</v>
      </c>
      <c r="R248" s="17">
        <f>IFERROR(IF(StaffPayroll[[#This Row],[Annual Cost of Wage Increase included in Rate Adjustment]]=0,0,Q248*'[1]Facility Info Input'!$F$10),0)</f>
        <v>0</v>
      </c>
      <c r="S248" s="18">
        <f>IFERROR(IF(StaffPayroll[[#This Row],[Annual Cost of Wage Increase included in Rate Adjustment]]=0,0,IF('[1]Facility Info Input'!$F$11&lt;=0,0,Q248*'[1]Facility Info Input'!$F$11)),0)</f>
        <v>0</v>
      </c>
      <c r="T248" s="18">
        <f>IFERROR(IF(StaffPayroll[[#This Row],[Annual Cost of Wage Increase included in Rate Adjustment]]=0,0,IF('[1]Facility Info Input'!$F$12&lt;=0,0,Q248*'[1]Facility Info Input'!$F$12)),0)</f>
        <v>0</v>
      </c>
      <c r="U248" s="18">
        <f t="shared" si="6"/>
        <v>0</v>
      </c>
      <c r="V248" s="19">
        <f t="shared" si="7"/>
        <v>0</v>
      </c>
    </row>
    <row r="249" spans="1:22" x14ac:dyDescent="0.25">
      <c r="A249" s="7"/>
      <c r="B249" s="8"/>
      <c r="C249" s="8"/>
      <c r="D249" s="9"/>
      <c r="E249" s="10"/>
      <c r="F249" s="10"/>
      <c r="G249" s="11"/>
      <c r="H249" s="12"/>
      <c r="I249" s="13"/>
      <c r="J249" s="14" t="str">
        <f>StaffPayroll[[#This Row],[Leave Blank]]&amp;" "&amp;StaffPayroll[[#This Row],[Employee, number or code]]</f>
        <v xml:space="preserve"> </v>
      </c>
      <c r="K249" s="14" t="str">
        <f>_xlfn.IFNA(VLOOKUP(StaffPayroll[[#This Row],[Position / Title]],[1]Lists!A:C,3,FALSE),"")</f>
        <v/>
      </c>
      <c r="L249" s="14">
        <f>StaffPayroll[[#This Row],[Payroll Period Ends Date (Minimum two months)]]-StaffPayroll[[#This Row],[Payroll Period Begins Date        (Must start after 6/1/2025)]]+1</f>
        <v>1</v>
      </c>
      <c r="M249" s="15">
        <f>IFERROR(IF(VLOOKUP(K249,'[1]Facility Info Input'!$B$25:$D$34,3,FALSE)="",1,VLOOKUP(K249,'[1]Facility Info Input'!$B$25:$D$34,3,FALSE)),0)</f>
        <v>0</v>
      </c>
      <c r="N249" s="16" t="str">
        <f>IF(StaffPayroll[[#This Row],[Employee, number or code]]="","",IF(StaffPayroll[[#This Row],[Position / Title]]="","",VLOOKUP(StaffPayroll[[#This Row],[Position / Title]],[1]Lists!A:C,2,FALSE)))</f>
        <v/>
      </c>
      <c r="O249" s="16">
        <f>IF(D249="",0,StaffPayroll[[#This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9" s="17">
        <f>IF(StaffPayroll[[#This Row],[Hourly WSB  Wage Minimum]]="",0,StaffPayroll[[#This Row],[Annual NF Wage Costs after WSB Minimum]]-StaffPayroll[[#This Row],[Annual NF Wage Costs before WSB Minimum]])</f>
        <v>0</v>
      </c>
      <c r="R249" s="17">
        <f>IFERROR(IF(StaffPayroll[[#This Row],[Annual Cost of Wage Increase included in Rate Adjustment]]=0,0,Q249*'[1]Facility Info Input'!$F$10),0)</f>
        <v>0</v>
      </c>
      <c r="S249" s="18">
        <f>IFERROR(IF(StaffPayroll[[#This Row],[Annual Cost of Wage Increase included in Rate Adjustment]]=0,0,IF('[1]Facility Info Input'!$F$11&lt;=0,0,Q249*'[1]Facility Info Input'!$F$11)),0)</f>
        <v>0</v>
      </c>
      <c r="T249" s="18">
        <f>IFERROR(IF(StaffPayroll[[#This Row],[Annual Cost of Wage Increase included in Rate Adjustment]]=0,0,IF('[1]Facility Info Input'!$F$12&lt;=0,0,Q249*'[1]Facility Info Input'!$F$12)),0)</f>
        <v>0</v>
      </c>
      <c r="U249" s="18">
        <f t="shared" si="6"/>
        <v>0</v>
      </c>
      <c r="V249" s="19">
        <f t="shared" si="7"/>
        <v>0</v>
      </c>
    </row>
    <row r="250" spans="1:22" x14ac:dyDescent="0.25">
      <c r="A250" s="7"/>
      <c r="B250" s="8"/>
      <c r="C250" s="8"/>
      <c r="D250" s="9"/>
      <c r="E250" s="10"/>
      <c r="F250" s="10"/>
      <c r="G250" s="11"/>
      <c r="H250" s="12"/>
      <c r="I250" s="13"/>
      <c r="J250" s="14" t="str">
        <f>StaffPayroll[[#This Row],[Leave Blank]]&amp;" "&amp;StaffPayroll[[#This Row],[Employee, number or code]]</f>
        <v xml:space="preserve"> </v>
      </c>
      <c r="K250" s="14" t="str">
        <f>_xlfn.IFNA(VLOOKUP(StaffPayroll[[#This Row],[Position / Title]],[1]Lists!A:C,3,FALSE),"")</f>
        <v/>
      </c>
      <c r="L250" s="14">
        <f>StaffPayroll[[#This Row],[Payroll Period Ends Date (Minimum two months)]]-StaffPayroll[[#This Row],[Payroll Period Begins Date        (Must start after 6/1/2025)]]+1</f>
        <v>1</v>
      </c>
      <c r="M250" s="15">
        <f>IFERROR(IF(VLOOKUP(K250,'[1]Facility Info Input'!$B$25:$D$34,3,FALSE)="",1,VLOOKUP(K250,'[1]Facility Info Input'!$B$25:$D$34,3,FALSE)),0)</f>
        <v>0</v>
      </c>
      <c r="N250" s="16" t="str">
        <f>IF(StaffPayroll[[#This Row],[Employee, number or code]]="","",IF(StaffPayroll[[#This Row],[Position / Title]]="","",VLOOKUP(StaffPayroll[[#This Row],[Position / Title]],[1]Lists!A:C,2,FALSE)))</f>
        <v/>
      </c>
      <c r="O250" s="16">
        <f>IF(D250="",0,StaffPayroll[[#This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0" s="17">
        <f>IF(StaffPayroll[[#This Row],[Hourly WSB  Wage Minimum]]="",0,StaffPayroll[[#This Row],[Annual NF Wage Costs after WSB Minimum]]-StaffPayroll[[#This Row],[Annual NF Wage Costs before WSB Minimum]])</f>
        <v>0</v>
      </c>
      <c r="R250" s="17">
        <f>IFERROR(IF(StaffPayroll[[#This Row],[Annual Cost of Wage Increase included in Rate Adjustment]]=0,0,Q250*'[1]Facility Info Input'!$F$10),0)</f>
        <v>0</v>
      </c>
      <c r="S250" s="18">
        <f>IFERROR(IF(StaffPayroll[[#This Row],[Annual Cost of Wage Increase included in Rate Adjustment]]=0,0,IF('[1]Facility Info Input'!$F$11&lt;=0,0,Q250*'[1]Facility Info Input'!$F$11)),0)</f>
        <v>0</v>
      </c>
      <c r="T250" s="18">
        <f>IFERROR(IF(StaffPayroll[[#This Row],[Annual Cost of Wage Increase included in Rate Adjustment]]=0,0,IF('[1]Facility Info Input'!$F$12&lt;=0,0,Q250*'[1]Facility Info Input'!$F$12)),0)</f>
        <v>0</v>
      </c>
      <c r="U250" s="18">
        <f t="shared" si="6"/>
        <v>0</v>
      </c>
      <c r="V250" s="19">
        <f t="shared" si="7"/>
        <v>0</v>
      </c>
    </row>
    <row r="251" spans="1:22" x14ac:dyDescent="0.25">
      <c r="A251" s="7"/>
      <c r="B251" s="8"/>
      <c r="C251" s="8"/>
      <c r="D251" s="9"/>
      <c r="E251" s="10"/>
      <c r="F251" s="10"/>
      <c r="G251" s="11"/>
      <c r="H251" s="12"/>
      <c r="I251" s="13"/>
      <c r="J251" s="14" t="str">
        <f>StaffPayroll[[#This Row],[Leave Blank]]&amp;" "&amp;StaffPayroll[[#This Row],[Employee, number or code]]</f>
        <v xml:space="preserve"> </v>
      </c>
      <c r="K251" s="14" t="str">
        <f>_xlfn.IFNA(VLOOKUP(StaffPayroll[[#This Row],[Position / Title]],[1]Lists!A:C,3,FALSE),"")</f>
        <v/>
      </c>
      <c r="L251" s="14">
        <f>StaffPayroll[[#This Row],[Payroll Period Ends Date (Minimum two months)]]-StaffPayroll[[#This Row],[Payroll Period Begins Date        (Must start after 6/1/2025)]]+1</f>
        <v>1</v>
      </c>
      <c r="M251" s="15">
        <f>IFERROR(IF(VLOOKUP(K251,'[1]Facility Info Input'!$B$25:$D$34,3,FALSE)="",1,VLOOKUP(K251,'[1]Facility Info Input'!$B$25:$D$34,3,FALSE)),0)</f>
        <v>0</v>
      </c>
      <c r="N251" s="16" t="str">
        <f>IF(StaffPayroll[[#This Row],[Employee, number or code]]="","",IF(StaffPayroll[[#This Row],[Position / Title]]="","",VLOOKUP(StaffPayroll[[#This Row],[Position / Title]],[1]Lists!A:C,2,FALSE)))</f>
        <v/>
      </c>
      <c r="O251" s="16">
        <f>IF(D251="",0,StaffPayroll[[#This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1" s="17">
        <f>IF(StaffPayroll[[#This Row],[Hourly WSB  Wage Minimum]]="",0,StaffPayroll[[#This Row],[Annual NF Wage Costs after WSB Minimum]]-StaffPayroll[[#This Row],[Annual NF Wage Costs before WSB Minimum]])</f>
        <v>0</v>
      </c>
      <c r="R251" s="17">
        <f>IFERROR(IF(StaffPayroll[[#This Row],[Annual Cost of Wage Increase included in Rate Adjustment]]=0,0,Q251*'[1]Facility Info Input'!$F$10),0)</f>
        <v>0</v>
      </c>
      <c r="S251" s="18">
        <f>IFERROR(IF(StaffPayroll[[#This Row],[Annual Cost of Wage Increase included in Rate Adjustment]]=0,0,IF('[1]Facility Info Input'!$F$11&lt;=0,0,Q251*'[1]Facility Info Input'!$F$11)),0)</f>
        <v>0</v>
      </c>
      <c r="T251" s="18">
        <f>IFERROR(IF(StaffPayroll[[#This Row],[Annual Cost of Wage Increase included in Rate Adjustment]]=0,0,IF('[1]Facility Info Input'!$F$12&lt;=0,0,Q251*'[1]Facility Info Input'!$F$12)),0)</f>
        <v>0</v>
      </c>
      <c r="U251" s="18">
        <f t="shared" si="6"/>
        <v>0</v>
      </c>
      <c r="V251" s="19">
        <f t="shared" si="7"/>
        <v>0</v>
      </c>
    </row>
    <row r="252" spans="1:22" x14ac:dyDescent="0.25">
      <c r="A252" s="7"/>
      <c r="B252" s="8"/>
      <c r="C252" s="8"/>
      <c r="D252" s="9"/>
      <c r="E252" s="10"/>
      <c r="F252" s="10"/>
      <c r="G252" s="11"/>
      <c r="H252" s="12"/>
      <c r="I252" s="13"/>
      <c r="J252" s="14" t="str">
        <f>StaffPayroll[[#This Row],[Leave Blank]]&amp;" "&amp;StaffPayroll[[#This Row],[Employee, number or code]]</f>
        <v xml:space="preserve"> </v>
      </c>
      <c r="K252" s="14" t="str">
        <f>_xlfn.IFNA(VLOOKUP(StaffPayroll[[#This Row],[Position / Title]],[1]Lists!A:C,3,FALSE),"")</f>
        <v/>
      </c>
      <c r="L252" s="14">
        <f>StaffPayroll[[#This Row],[Payroll Period Ends Date (Minimum two months)]]-StaffPayroll[[#This Row],[Payroll Period Begins Date        (Must start after 6/1/2025)]]+1</f>
        <v>1</v>
      </c>
      <c r="M252" s="15">
        <f>IFERROR(IF(VLOOKUP(K252,'[1]Facility Info Input'!$B$25:$D$34,3,FALSE)="",1,VLOOKUP(K252,'[1]Facility Info Input'!$B$25:$D$34,3,FALSE)),0)</f>
        <v>0</v>
      </c>
      <c r="N252" s="16" t="str">
        <f>IF(StaffPayroll[[#This Row],[Employee, number or code]]="","",IF(StaffPayroll[[#This Row],[Position / Title]]="","",VLOOKUP(StaffPayroll[[#This Row],[Position / Title]],[1]Lists!A:C,2,FALSE)))</f>
        <v/>
      </c>
      <c r="O252" s="16">
        <f>IF(D252="",0,StaffPayroll[[#This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2" s="17">
        <f>IF(StaffPayroll[[#This Row],[Hourly WSB  Wage Minimum]]="",0,StaffPayroll[[#This Row],[Annual NF Wage Costs after WSB Minimum]]-StaffPayroll[[#This Row],[Annual NF Wage Costs before WSB Minimum]])</f>
        <v>0</v>
      </c>
      <c r="R252" s="17">
        <f>IFERROR(IF(StaffPayroll[[#This Row],[Annual Cost of Wage Increase included in Rate Adjustment]]=0,0,Q252*'[1]Facility Info Input'!$F$10),0)</f>
        <v>0</v>
      </c>
      <c r="S252" s="18">
        <f>IFERROR(IF(StaffPayroll[[#This Row],[Annual Cost of Wage Increase included in Rate Adjustment]]=0,0,IF('[1]Facility Info Input'!$F$11&lt;=0,0,Q252*'[1]Facility Info Input'!$F$11)),0)</f>
        <v>0</v>
      </c>
      <c r="T252" s="18">
        <f>IFERROR(IF(StaffPayroll[[#This Row],[Annual Cost of Wage Increase included in Rate Adjustment]]=0,0,IF('[1]Facility Info Input'!$F$12&lt;=0,0,Q252*'[1]Facility Info Input'!$F$12)),0)</f>
        <v>0</v>
      </c>
      <c r="U252" s="18">
        <f t="shared" si="6"/>
        <v>0</v>
      </c>
      <c r="V252" s="19">
        <f t="shared" si="7"/>
        <v>0</v>
      </c>
    </row>
    <row r="253" spans="1:22" x14ac:dyDescent="0.25">
      <c r="A253" s="7"/>
      <c r="B253" s="8"/>
      <c r="C253" s="8"/>
      <c r="D253" s="9"/>
      <c r="E253" s="10"/>
      <c r="F253" s="10"/>
      <c r="G253" s="11"/>
      <c r="H253" s="12"/>
      <c r="I253" s="13"/>
      <c r="J253" s="14" t="str">
        <f>StaffPayroll[[#This Row],[Leave Blank]]&amp;" "&amp;StaffPayroll[[#This Row],[Employee, number or code]]</f>
        <v xml:space="preserve"> </v>
      </c>
      <c r="K253" s="14" t="str">
        <f>_xlfn.IFNA(VLOOKUP(StaffPayroll[[#This Row],[Position / Title]],[1]Lists!A:C,3,FALSE),"")</f>
        <v/>
      </c>
      <c r="L253" s="14">
        <f>StaffPayroll[[#This Row],[Payroll Period Ends Date (Minimum two months)]]-StaffPayroll[[#This Row],[Payroll Period Begins Date        (Must start after 6/1/2025)]]+1</f>
        <v>1</v>
      </c>
      <c r="M253" s="15">
        <f>IFERROR(IF(VLOOKUP(K253,'[1]Facility Info Input'!$B$25:$D$34,3,FALSE)="",1,VLOOKUP(K253,'[1]Facility Info Input'!$B$25:$D$34,3,FALSE)),0)</f>
        <v>0</v>
      </c>
      <c r="N253" s="16" t="str">
        <f>IF(StaffPayroll[[#This Row],[Employee, number or code]]="","",IF(StaffPayroll[[#This Row],[Position / Title]]="","",VLOOKUP(StaffPayroll[[#This Row],[Position / Title]],[1]Lists!A:C,2,FALSE)))</f>
        <v/>
      </c>
      <c r="O253" s="16">
        <f>IF(D253="",0,StaffPayroll[[#This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3" s="17">
        <f>IF(StaffPayroll[[#This Row],[Hourly WSB  Wage Minimum]]="",0,StaffPayroll[[#This Row],[Annual NF Wage Costs after WSB Minimum]]-StaffPayroll[[#This Row],[Annual NF Wage Costs before WSB Minimum]])</f>
        <v>0</v>
      </c>
      <c r="R253" s="17">
        <f>IFERROR(IF(StaffPayroll[[#This Row],[Annual Cost of Wage Increase included in Rate Adjustment]]=0,0,Q253*'[1]Facility Info Input'!$F$10),0)</f>
        <v>0</v>
      </c>
      <c r="S253" s="18">
        <f>IFERROR(IF(StaffPayroll[[#This Row],[Annual Cost of Wage Increase included in Rate Adjustment]]=0,0,IF('[1]Facility Info Input'!$F$11&lt;=0,0,Q253*'[1]Facility Info Input'!$F$11)),0)</f>
        <v>0</v>
      </c>
      <c r="T253" s="18">
        <f>IFERROR(IF(StaffPayroll[[#This Row],[Annual Cost of Wage Increase included in Rate Adjustment]]=0,0,IF('[1]Facility Info Input'!$F$12&lt;=0,0,Q253*'[1]Facility Info Input'!$F$12)),0)</f>
        <v>0</v>
      </c>
      <c r="U253" s="18">
        <f t="shared" si="6"/>
        <v>0</v>
      </c>
      <c r="V253" s="19">
        <f t="shared" si="7"/>
        <v>0</v>
      </c>
    </row>
    <row r="254" spans="1:22" x14ac:dyDescent="0.25">
      <c r="A254" s="7"/>
      <c r="B254" s="8"/>
      <c r="C254" s="8"/>
      <c r="D254" s="9"/>
      <c r="E254" s="10"/>
      <c r="F254" s="10"/>
      <c r="G254" s="11"/>
      <c r="H254" s="12"/>
      <c r="I254" s="13"/>
      <c r="J254" s="14" t="str">
        <f>StaffPayroll[[#This Row],[Leave Blank]]&amp;" "&amp;StaffPayroll[[#This Row],[Employee, number or code]]</f>
        <v xml:space="preserve"> </v>
      </c>
      <c r="K254" s="14" t="str">
        <f>_xlfn.IFNA(VLOOKUP(StaffPayroll[[#This Row],[Position / Title]],[1]Lists!A:C,3,FALSE),"")</f>
        <v/>
      </c>
      <c r="L254" s="14">
        <f>StaffPayroll[[#This Row],[Payroll Period Ends Date (Minimum two months)]]-StaffPayroll[[#This Row],[Payroll Period Begins Date        (Must start after 6/1/2025)]]+1</f>
        <v>1</v>
      </c>
      <c r="M254" s="15">
        <f>IFERROR(IF(VLOOKUP(K254,'[1]Facility Info Input'!$B$25:$D$34,3,FALSE)="",1,VLOOKUP(K254,'[1]Facility Info Input'!$B$25:$D$34,3,FALSE)),0)</f>
        <v>0</v>
      </c>
      <c r="N254" s="16" t="str">
        <f>IF(StaffPayroll[[#This Row],[Employee, number or code]]="","",IF(StaffPayroll[[#This Row],[Position / Title]]="","",VLOOKUP(StaffPayroll[[#This Row],[Position / Title]],[1]Lists!A:C,2,FALSE)))</f>
        <v/>
      </c>
      <c r="O254" s="16">
        <f>IF(D254="",0,StaffPayroll[[#This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4" s="17">
        <f>IF(StaffPayroll[[#This Row],[Hourly WSB  Wage Minimum]]="",0,StaffPayroll[[#This Row],[Annual NF Wage Costs after WSB Minimum]]-StaffPayroll[[#This Row],[Annual NF Wage Costs before WSB Minimum]])</f>
        <v>0</v>
      </c>
      <c r="R254" s="17">
        <f>IFERROR(IF(StaffPayroll[[#This Row],[Annual Cost of Wage Increase included in Rate Adjustment]]=0,0,Q254*'[1]Facility Info Input'!$F$10),0)</f>
        <v>0</v>
      </c>
      <c r="S254" s="18">
        <f>IFERROR(IF(StaffPayroll[[#This Row],[Annual Cost of Wage Increase included in Rate Adjustment]]=0,0,IF('[1]Facility Info Input'!$F$11&lt;=0,0,Q254*'[1]Facility Info Input'!$F$11)),0)</f>
        <v>0</v>
      </c>
      <c r="T254" s="18">
        <f>IFERROR(IF(StaffPayroll[[#This Row],[Annual Cost of Wage Increase included in Rate Adjustment]]=0,0,IF('[1]Facility Info Input'!$F$12&lt;=0,0,Q254*'[1]Facility Info Input'!$F$12)),0)</f>
        <v>0</v>
      </c>
      <c r="U254" s="18">
        <f t="shared" si="6"/>
        <v>0</v>
      </c>
      <c r="V254" s="19">
        <f t="shared" si="7"/>
        <v>0</v>
      </c>
    </row>
    <row r="255" spans="1:22" x14ac:dyDescent="0.25">
      <c r="A255" s="7"/>
      <c r="B255" s="8"/>
      <c r="C255" s="8"/>
      <c r="D255" s="9"/>
      <c r="E255" s="10"/>
      <c r="F255" s="10"/>
      <c r="G255" s="11"/>
      <c r="H255" s="12"/>
      <c r="I255" s="13"/>
      <c r="J255" s="14" t="str">
        <f>StaffPayroll[[#This Row],[Leave Blank]]&amp;" "&amp;StaffPayroll[[#This Row],[Employee, number or code]]</f>
        <v xml:space="preserve"> </v>
      </c>
      <c r="K255" s="14" t="str">
        <f>_xlfn.IFNA(VLOOKUP(StaffPayroll[[#This Row],[Position / Title]],[1]Lists!A:C,3,FALSE),"")</f>
        <v/>
      </c>
      <c r="L255" s="14">
        <f>StaffPayroll[[#This Row],[Payroll Period Ends Date (Minimum two months)]]-StaffPayroll[[#This Row],[Payroll Period Begins Date        (Must start after 6/1/2025)]]+1</f>
        <v>1</v>
      </c>
      <c r="M255" s="15">
        <f>IFERROR(IF(VLOOKUP(K255,'[1]Facility Info Input'!$B$25:$D$34,3,FALSE)="",1,VLOOKUP(K255,'[1]Facility Info Input'!$B$25:$D$34,3,FALSE)),0)</f>
        <v>0</v>
      </c>
      <c r="N255" s="16" t="str">
        <f>IF(StaffPayroll[[#This Row],[Employee, number or code]]="","",IF(StaffPayroll[[#This Row],[Position / Title]]="","",VLOOKUP(StaffPayroll[[#This Row],[Position / Title]],[1]Lists!A:C,2,FALSE)))</f>
        <v/>
      </c>
      <c r="O255" s="16">
        <f>IF(D255="",0,StaffPayroll[[#This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5" s="17">
        <f>IF(StaffPayroll[[#This Row],[Hourly WSB  Wage Minimum]]="",0,StaffPayroll[[#This Row],[Annual NF Wage Costs after WSB Minimum]]-StaffPayroll[[#This Row],[Annual NF Wage Costs before WSB Minimum]])</f>
        <v>0</v>
      </c>
      <c r="R255" s="17">
        <f>IFERROR(IF(StaffPayroll[[#This Row],[Annual Cost of Wage Increase included in Rate Adjustment]]=0,0,Q255*'[1]Facility Info Input'!$F$10),0)</f>
        <v>0</v>
      </c>
      <c r="S255" s="18">
        <f>IFERROR(IF(StaffPayroll[[#This Row],[Annual Cost of Wage Increase included in Rate Adjustment]]=0,0,IF('[1]Facility Info Input'!$F$11&lt;=0,0,Q255*'[1]Facility Info Input'!$F$11)),0)</f>
        <v>0</v>
      </c>
      <c r="T255" s="18">
        <f>IFERROR(IF(StaffPayroll[[#This Row],[Annual Cost of Wage Increase included in Rate Adjustment]]=0,0,IF('[1]Facility Info Input'!$F$12&lt;=0,0,Q255*'[1]Facility Info Input'!$F$12)),0)</f>
        <v>0</v>
      </c>
      <c r="U255" s="18">
        <f t="shared" si="6"/>
        <v>0</v>
      </c>
      <c r="V255" s="19">
        <f t="shared" si="7"/>
        <v>0</v>
      </c>
    </row>
    <row r="256" spans="1:22" x14ac:dyDescent="0.25">
      <c r="A256" s="7"/>
      <c r="B256" s="8"/>
      <c r="C256" s="8"/>
      <c r="D256" s="9"/>
      <c r="E256" s="10"/>
      <c r="F256" s="10"/>
      <c r="G256" s="11"/>
      <c r="H256" s="12"/>
      <c r="I256" s="13"/>
      <c r="J256" s="14" t="str">
        <f>StaffPayroll[[#This Row],[Leave Blank]]&amp;" "&amp;StaffPayroll[[#This Row],[Employee, number or code]]</f>
        <v xml:space="preserve"> </v>
      </c>
      <c r="K256" s="14" t="str">
        <f>_xlfn.IFNA(VLOOKUP(StaffPayroll[[#This Row],[Position / Title]],[1]Lists!A:C,3,FALSE),"")</f>
        <v/>
      </c>
      <c r="L256" s="14">
        <f>StaffPayroll[[#This Row],[Payroll Period Ends Date (Minimum two months)]]-StaffPayroll[[#This Row],[Payroll Period Begins Date        (Must start after 6/1/2025)]]+1</f>
        <v>1</v>
      </c>
      <c r="M256" s="15">
        <f>IFERROR(IF(VLOOKUP(K256,'[1]Facility Info Input'!$B$25:$D$34,3,FALSE)="",1,VLOOKUP(K256,'[1]Facility Info Input'!$B$25:$D$34,3,FALSE)),0)</f>
        <v>0</v>
      </c>
      <c r="N256" s="16" t="str">
        <f>IF(StaffPayroll[[#This Row],[Employee, number or code]]="","",IF(StaffPayroll[[#This Row],[Position / Title]]="","",VLOOKUP(StaffPayroll[[#This Row],[Position / Title]],[1]Lists!A:C,2,FALSE)))</f>
        <v/>
      </c>
      <c r="O256" s="16">
        <f>IF(D256="",0,StaffPayroll[[#This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6" s="17">
        <f>IF(StaffPayroll[[#This Row],[Hourly WSB  Wage Minimum]]="",0,StaffPayroll[[#This Row],[Annual NF Wage Costs after WSB Minimum]]-StaffPayroll[[#This Row],[Annual NF Wage Costs before WSB Minimum]])</f>
        <v>0</v>
      </c>
      <c r="R256" s="17">
        <f>IFERROR(IF(StaffPayroll[[#This Row],[Annual Cost of Wage Increase included in Rate Adjustment]]=0,0,Q256*'[1]Facility Info Input'!$F$10),0)</f>
        <v>0</v>
      </c>
      <c r="S256" s="18">
        <f>IFERROR(IF(StaffPayroll[[#This Row],[Annual Cost of Wage Increase included in Rate Adjustment]]=0,0,IF('[1]Facility Info Input'!$F$11&lt;=0,0,Q256*'[1]Facility Info Input'!$F$11)),0)</f>
        <v>0</v>
      </c>
      <c r="T256" s="18">
        <f>IFERROR(IF(StaffPayroll[[#This Row],[Annual Cost of Wage Increase included in Rate Adjustment]]=0,0,IF('[1]Facility Info Input'!$F$12&lt;=0,0,Q256*'[1]Facility Info Input'!$F$12)),0)</f>
        <v>0</v>
      </c>
      <c r="U256" s="18">
        <f t="shared" si="6"/>
        <v>0</v>
      </c>
      <c r="V256" s="19">
        <f t="shared" si="7"/>
        <v>0</v>
      </c>
    </row>
    <row r="257" spans="1:22" x14ac:dyDescent="0.25">
      <c r="A257" s="7"/>
      <c r="B257" s="8"/>
      <c r="C257" s="8"/>
      <c r="D257" s="9"/>
      <c r="E257" s="10"/>
      <c r="F257" s="10"/>
      <c r="G257" s="11"/>
      <c r="H257" s="12"/>
      <c r="I257" s="13"/>
      <c r="J257" s="14" t="str">
        <f>StaffPayroll[[#This Row],[Leave Blank]]&amp;" "&amp;StaffPayroll[[#This Row],[Employee, number or code]]</f>
        <v xml:space="preserve"> </v>
      </c>
      <c r="K257" s="14" t="str">
        <f>_xlfn.IFNA(VLOOKUP(StaffPayroll[[#This Row],[Position / Title]],[1]Lists!A:C,3,FALSE),"")</f>
        <v/>
      </c>
      <c r="L257" s="14">
        <f>StaffPayroll[[#This Row],[Payroll Period Ends Date (Minimum two months)]]-StaffPayroll[[#This Row],[Payroll Period Begins Date        (Must start after 6/1/2025)]]+1</f>
        <v>1</v>
      </c>
      <c r="M257" s="15">
        <f>IFERROR(IF(VLOOKUP(K257,'[1]Facility Info Input'!$B$25:$D$34,3,FALSE)="",1,VLOOKUP(K257,'[1]Facility Info Input'!$B$25:$D$34,3,FALSE)),0)</f>
        <v>0</v>
      </c>
      <c r="N257" s="16" t="str">
        <f>IF(StaffPayroll[[#This Row],[Employee, number or code]]="","",IF(StaffPayroll[[#This Row],[Position / Title]]="","",VLOOKUP(StaffPayroll[[#This Row],[Position / Title]],[1]Lists!A:C,2,FALSE)))</f>
        <v/>
      </c>
      <c r="O257" s="16">
        <f>IF(D257="",0,StaffPayroll[[#This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7" s="17">
        <f>IF(StaffPayroll[[#This Row],[Hourly WSB  Wage Minimum]]="",0,StaffPayroll[[#This Row],[Annual NF Wage Costs after WSB Minimum]]-StaffPayroll[[#This Row],[Annual NF Wage Costs before WSB Minimum]])</f>
        <v>0</v>
      </c>
      <c r="R257" s="17">
        <f>IFERROR(IF(StaffPayroll[[#This Row],[Annual Cost of Wage Increase included in Rate Adjustment]]=0,0,Q257*'[1]Facility Info Input'!$F$10),0)</f>
        <v>0</v>
      </c>
      <c r="S257" s="18">
        <f>IFERROR(IF(StaffPayroll[[#This Row],[Annual Cost of Wage Increase included in Rate Adjustment]]=0,0,IF('[1]Facility Info Input'!$F$11&lt;=0,0,Q257*'[1]Facility Info Input'!$F$11)),0)</f>
        <v>0</v>
      </c>
      <c r="T257" s="18">
        <f>IFERROR(IF(StaffPayroll[[#This Row],[Annual Cost of Wage Increase included in Rate Adjustment]]=0,0,IF('[1]Facility Info Input'!$F$12&lt;=0,0,Q257*'[1]Facility Info Input'!$F$12)),0)</f>
        <v>0</v>
      </c>
      <c r="U257" s="18">
        <f t="shared" si="6"/>
        <v>0</v>
      </c>
      <c r="V257" s="19">
        <f t="shared" si="7"/>
        <v>0</v>
      </c>
    </row>
    <row r="258" spans="1:22" x14ac:dyDescent="0.25">
      <c r="A258" s="7"/>
      <c r="B258" s="8"/>
      <c r="C258" s="8"/>
      <c r="D258" s="9"/>
      <c r="E258" s="10"/>
      <c r="F258" s="10"/>
      <c r="G258" s="11"/>
      <c r="H258" s="12"/>
      <c r="I258" s="13"/>
      <c r="J258" s="14" t="str">
        <f>StaffPayroll[[#This Row],[Leave Blank]]&amp;" "&amp;StaffPayroll[[#This Row],[Employee, number or code]]</f>
        <v xml:space="preserve"> </v>
      </c>
      <c r="K258" s="14" t="str">
        <f>_xlfn.IFNA(VLOOKUP(StaffPayroll[[#This Row],[Position / Title]],[1]Lists!A:C,3,FALSE),"")</f>
        <v/>
      </c>
      <c r="L258" s="14">
        <f>StaffPayroll[[#This Row],[Payroll Period Ends Date (Minimum two months)]]-StaffPayroll[[#This Row],[Payroll Period Begins Date        (Must start after 6/1/2025)]]+1</f>
        <v>1</v>
      </c>
      <c r="M258" s="15">
        <f>IFERROR(IF(VLOOKUP(K258,'[1]Facility Info Input'!$B$25:$D$34,3,FALSE)="",1,VLOOKUP(K258,'[1]Facility Info Input'!$B$25:$D$34,3,FALSE)),0)</f>
        <v>0</v>
      </c>
      <c r="N258" s="16" t="str">
        <f>IF(StaffPayroll[[#This Row],[Employee, number or code]]="","",IF(StaffPayroll[[#This Row],[Position / Title]]="","",VLOOKUP(StaffPayroll[[#This Row],[Position / Title]],[1]Lists!A:C,2,FALSE)))</f>
        <v/>
      </c>
      <c r="O258" s="16">
        <f>IF(D258="",0,StaffPayroll[[#This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8" s="17">
        <f>IF(StaffPayroll[[#This Row],[Hourly WSB  Wage Minimum]]="",0,StaffPayroll[[#This Row],[Annual NF Wage Costs after WSB Minimum]]-StaffPayroll[[#This Row],[Annual NF Wage Costs before WSB Minimum]])</f>
        <v>0</v>
      </c>
      <c r="R258" s="17">
        <f>IFERROR(IF(StaffPayroll[[#This Row],[Annual Cost of Wage Increase included in Rate Adjustment]]=0,0,Q258*'[1]Facility Info Input'!$F$10),0)</f>
        <v>0</v>
      </c>
      <c r="S258" s="18">
        <f>IFERROR(IF(StaffPayroll[[#This Row],[Annual Cost of Wage Increase included in Rate Adjustment]]=0,0,IF('[1]Facility Info Input'!$F$11&lt;=0,0,Q258*'[1]Facility Info Input'!$F$11)),0)</f>
        <v>0</v>
      </c>
      <c r="T258" s="18">
        <f>IFERROR(IF(StaffPayroll[[#This Row],[Annual Cost of Wage Increase included in Rate Adjustment]]=0,0,IF('[1]Facility Info Input'!$F$12&lt;=0,0,Q258*'[1]Facility Info Input'!$F$12)),0)</f>
        <v>0</v>
      </c>
      <c r="U258" s="18">
        <f t="shared" ref="U258:U321" si="8">IFERROR(IF(H258="Yes",I258*Q258,0),0)</f>
        <v>0</v>
      </c>
      <c r="V258" s="19">
        <f t="shared" si="7"/>
        <v>0</v>
      </c>
    </row>
    <row r="259" spans="1:22" x14ac:dyDescent="0.25">
      <c r="A259" s="7"/>
      <c r="B259" s="8"/>
      <c r="C259" s="8"/>
      <c r="D259" s="9"/>
      <c r="E259" s="10"/>
      <c r="F259" s="10"/>
      <c r="G259" s="11"/>
      <c r="H259" s="12"/>
      <c r="I259" s="13"/>
      <c r="J259" s="14" t="str">
        <f>StaffPayroll[[#This Row],[Leave Blank]]&amp;" "&amp;StaffPayroll[[#This Row],[Employee, number or code]]</f>
        <v xml:space="preserve"> </v>
      </c>
      <c r="K259" s="14" t="str">
        <f>_xlfn.IFNA(VLOOKUP(StaffPayroll[[#This Row],[Position / Title]],[1]Lists!A:C,3,FALSE),"")</f>
        <v/>
      </c>
      <c r="L259" s="14">
        <f>StaffPayroll[[#This Row],[Payroll Period Ends Date (Minimum two months)]]-StaffPayroll[[#This Row],[Payroll Period Begins Date        (Must start after 6/1/2025)]]+1</f>
        <v>1</v>
      </c>
      <c r="M259" s="15">
        <f>IFERROR(IF(VLOOKUP(K259,'[1]Facility Info Input'!$B$25:$D$34,3,FALSE)="",1,VLOOKUP(K259,'[1]Facility Info Input'!$B$25:$D$34,3,FALSE)),0)</f>
        <v>0</v>
      </c>
      <c r="N259" s="16" t="str">
        <f>IF(StaffPayroll[[#This Row],[Employee, number or code]]="","",IF(StaffPayroll[[#This Row],[Position / Title]]="","",VLOOKUP(StaffPayroll[[#This Row],[Position / Title]],[1]Lists!A:C,2,FALSE)))</f>
        <v/>
      </c>
      <c r="O259" s="16">
        <f>IF(D259="",0,StaffPayroll[[#This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9" s="17">
        <f>IF(StaffPayroll[[#This Row],[Hourly WSB  Wage Minimum]]="",0,StaffPayroll[[#This Row],[Annual NF Wage Costs after WSB Minimum]]-StaffPayroll[[#This Row],[Annual NF Wage Costs before WSB Minimum]])</f>
        <v>0</v>
      </c>
      <c r="R259" s="17">
        <f>IFERROR(IF(StaffPayroll[[#This Row],[Annual Cost of Wage Increase included in Rate Adjustment]]=0,0,Q259*'[1]Facility Info Input'!$F$10),0)</f>
        <v>0</v>
      </c>
      <c r="S259" s="18">
        <f>IFERROR(IF(StaffPayroll[[#This Row],[Annual Cost of Wage Increase included in Rate Adjustment]]=0,0,IF('[1]Facility Info Input'!$F$11&lt;=0,0,Q259*'[1]Facility Info Input'!$F$11)),0)</f>
        <v>0</v>
      </c>
      <c r="T259" s="18">
        <f>IFERROR(IF(StaffPayroll[[#This Row],[Annual Cost of Wage Increase included in Rate Adjustment]]=0,0,IF('[1]Facility Info Input'!$F$12&lt;=0,0,Q259*'[1]Facility Info Input'!$F$12)),0)</f>
        <v>0</v>
      </c>
      <c r="U259" s="18">
        <f t="shared" si="8"/>
        <v>0</v>
      </c>
      <c r="V259" s="19">
        <f t="shared" ref="V259:V322" si="9">IFERROR(SUM(Q259:U259),0)</f>
        <v>0</v>
      </c>
    </row>
    <row r="260" spans="1:22" x14ac:dyDescent="0.25">
      <c r="A260" s="7"/>
      <c r="B260" s="8"/>
      <c r="C260" s="8"/>
      <c r="D260" s="9"/>
      <c r="E260" s="10"/>
      <c r="F260" s="10"/>
      <c r="G260" s="11"/>
      <c r="H260" s="12"/>
      <c r="I260" s="13"/>
      <c r="J260" s="14" t="str">
        <f>StaffPayroll[[#This Row],[Leave Blank]]&amp;" "&amp;StaffPayroll[[#This Row],[Employee, number or code]]</f>
        <v xml:space="preserve"> </v>
      </c>
      <c r="K260" s="14" t="str">
        <f>_xlfn.IFNA(VLOOKUP(StaffPayroll[[#This Row],[Position / Title]],[1]Lists!A:C,3,FALSE),"")</f>
        <v/>
      </c>
      <c r="L260" s="14">
        <f>StaffPayroll[[#This Row],[Payroll Period Ends Date (Minimum two months)]]-StaffPayroll[[#This Row],[Payroll Period Begins Date        (Must start after 6/1/2025)]]+1</f>
        <v>1</v>
      </c>
      <c r="M260" s="15">
        <f>IFERROR(IF(VLOOKUP(K260,'[1]Facility Info Input'!$B$25:$D$34,3,FALSE)="",1,VLOOKUP(K260,'[1]Facility Info Input'!$B$25:$D$34,3,FALSE)),0)</f>
        <v>0</v>
      </c>
      <c r="N260" s="16" t="str">
        <f>IF(StaffPayroll[[#This Row],[Employee, number or code]]="","",IF(StaffPayroll[[#This Row],[Position / Title]]="","",VLOOKUP(StaffPayroll[[#This Row],[Position / Title]],[1]Lists!A:C,2,FALSE)))</f>
        <v/>
      </c>
      <c r="O260" s="16">
        <f>IF(D260="",0,StaffPayroll[[#This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0" s="17">
        <f>IF(StaffPayroll[[#This Row],[Hourly WSB  Wage Minimum]]="",0,StaffPayroll[[#This Row],[Annual NF Wage Costs after WSB Minimum]]-StaffPayroll[[#This Row],[Annual NF Wage Costs before WSB Minimum]])</f>
        <v>0</v>
      </c>
      <c r="R260" s="17">
        <f>IFERROR(IF(StaffPayroll[[#This Row],[Annual Cost of Wage Increase included in Rate Adjustment]]=0,0,Q260*'[1]Facility Info Input'!$F$10),0)</f>
        <v>0</v>
      </c>
      <c r="S260" s="18">
        <f>IFERROR(IF(StaffPayroll[[#This Row],[Annual Cost of Wage Increase included in Rate Adjustment]]=0,0,IF('[1]Facility Info Input'!$F$11&lt;=0,0,Q260*'[1]Facility Info Input'!$F$11)),0)</f>
        <v>0</v>
      </c>
      <c r="T260" s="18">
        <f>IFERROR(IF(StaffPayroll[[#This Row],[Annual Cost of Wage Increase included in Rate Adjustment]]=0,0,IF('[1]Facility Info Input'!$F$12&lt;=0,0,Q260*'[1]Facility Info Input'!$F$12)),0)</f>
        <v>0</v>
      </c>
      <c r="U260" s="18">
        <f t="shared" si="8"/>
        <v>0</v>
      </c>
      <c r="V260" s="19">
        <f t="shared" si="9"/>
        <v>0</v>
      </c>
    </row>
    <row r="261" spans="1:22" x14ac:dyDescent="0.25">
      <c r="A261" s="7"/>
      <c r="B261" s="8"/>
      <c r="C261" s="8"/>
      <c r="D261" s="9"/>
      <c r="E261" s="10"/>
      <c r="F261" s="10"/>
      <c r="G261" s="11"/>
      <c r="H261" s="12"/>
      <c r="I261" s="13"/>
      <c r="J261" s="14" t="str">
        <f>StaffPayroll[[#This Row],[Leave Blank]]&amp;" "&amp;StaffPayroll[[#This Row],[Employee, number or code]]</f>
        <v xml:space="preserve"> </v>
      </c>
      <c r="K261" s="14" t="str">
        <f>_xlfn.IFNA(VLOOKUP(StaffPayroll[[#This Row],[Position / Title]],[1]Lists!A:C,3,FALSE),"")</f>
        <v/>
      </c>
      <c r="L261" s="14">
        <f>StaffPayroll[[#This Row],[Payroll Period Ends Date (Minimum two months)]]-StaffPayroll[[#This Row],[Payroll Period Begins Date        (Must start after 6/1/2025)]]+1</f>
        <v>1</v>
      </c>
      <c r="M261" s="15">
        <f>IFERROR(IF(VLOOKUP(K261,'[1]Facility Info Input'!$B$25:$D$34,3,FALSE)="",1,VLOOKUP(K261,'[1]Facility Info Input'!$B$25:$D$34,3,FALSE)),0)</f>
        <v>0</v>
      </c>
      <c r="N261" s="16" t="str">
        <f>IF(StaffPayroll[[#This Row],[Employee, number or code]]="","",IF(StaffPayroll[[#This Row],[Position / Title]]="","",VLOOKUP(StaffPayroll[[#This Row],[Position / Title]],[1]Lists!A:C,2,FALSE)))</f>
        <v/>
      </c>
      <c r="O261" s="16">
        <f>IF(D261="",0,StaffPayroll[[#This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1" s="17">
        <f>IF(StaffPayroll[[#This Row],[Hourly WSB  Wage Minimum]]="",0,StaffPayroll[[#This Row],[Annual NF Wage Costs after WSB Minimum]]-StaffPayroll[[#This Row],[Annual NF Wage Costs before WSB Minimum]])</f>
        <v>0</v>
      </c>
      <c r="R261" s="17">
        <f>IFERROR(IF(StaffPayroll[[#This Row],[Annual Cost of Wage Increase included in Rate Adjustment]]=0,0,Q261*'[1]Facility Info Input'!$F$10),0)</f>
        <v>0</v>
      </c>
      <c r="S261" s="18">
        <f>IFERROR(IF(StaffPayroll[[#This Row],[Annual Cost of Wage Increase included in Rate Adjustment]]=0,0,IF('[1]Facility Info Input'!$F$11&lt;=0,0,Q261*'[1]Facility Info Input'!$F$11)),0)</f>
        <v>0</v>
      </c>
      <c r="T261" s="18">
        <f>IFERROR(IF(StaffPayroll[[#This Row],[Annual Cost of Wage Increase included in Rate Adjustment]]=0,0,IF('[1]Facility Info Input'!$F$12&lt;=0,0,Q261*'[1]Facility Info Input'!$F$12)),0)</f>
        <v>0</v>
      </c>
      <c r="U261" s="18">
        <f t="shared" si="8"/>
        <v>0</v>
      </c>
      <c r="V261" s="19">
        <f t="shared" si="9"/>
        <v>0</v>
      </c>
    </row>
    <row r="262" spans="1:22" x14ac:dyDescent="0.25">
      <c r="A262" s="7"/>
      <c r="B262" s="8"/>
      <c r="C262" s="8"/>
      <c r="D262" s="9"/>
      <c r="E262" s="10"/>
      <c r="F262" s="10"/>
      <c r="G262" s="11"/>
      <c r="H262" s="12"/>
      <c r="I262" s="13"/>
      <c r="J262" s="14" t="str">
        <f>StaffPayroll[[#This Row],[Leave Blank]]&amp;" "&amp;StaffPayroll[[#This Row],[Employee, number or code]]</f>
        <v xml:space="preserve"> </v>
      </c>
      <c r="K262" s="14" t="str">
        <f>_xlfn.IFNA(VLOOKUP(StaffPayroll[[#This Row],[Position / Title]],[1]Lists!A:C,3,FALSE),"")</f>
        <v/>
      </c>
      <c r="L262" s="14">
        <f>StaffPayroll[[#This Row],[Payroll Period Ends Date (Minimum two months)]]-StaffPayroll[[#This Row],[Payroll Period Begins Date        (Must start after 6/1/2025)]]+1</f>
        <v>1</v>
      </c>
      <c r="M262" s="15">
        <f>IFERROR(IF(VLOOKUP(K262,'[1]Facility Info Input'!$B$25:$D$34,3,FALSE)="",1,VLOOKUP(K262,'[1]Facility Info Input'!$B$25:$D$34,3,FALSE)),0)</f>
        <v>0</v>
      </c>
      <c r="N262" s="16" t="str">
        <f>IF(StaffPayroll[[#This Row],[Employee, number or code]]="","",IF(StaffPayroll[[#This Row],[Position / Title]]="","",VLOOKUP(StaffPayroll[[#This Row],[Position / Title]],[1]Lists!A:C,2,FALSE)))</f>
        <v/>
      </c>
      <c r="O262" s="16">
        <f>IF(D262="",0,StaffPayroll[[#This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2" s="17">
        <f>IF(StaffPayroll[[#This Row],[Hourly WSB  Wage Minimum]]="",0,StaffPayroll[[#This Row],[Annual NF Wage Costs after WSB Minimum]]-StaffPayroll[[#This Row],[Annual NF Wage Costs before WSB Minimum]])</f>
        <v>0</v>
      </c>
      <c r="R262" s="17">
        <f>IFERROR(IF(StaffPayroll[[#This Row],[Annual Cost of Wage Increase included in Rate Adjustment]]=0,0,Q262*'[1]Facility Info Input'!$F$10),0)</f>
        <v>0</v>
      </c>
      <c r="S262" s="18">
        <f>IFERROR(IF(StaffPayroll[[#This Row],[Annual Cost of Wage Increase included in Rate Adjustment]]=0,0,IF('[1]Facility Info Input'!$F$11&lt;=0,0,Q262*'[1]Facility Info Input'!$F$11)),0)</f>
        <v>0</v>
      </c>
      <c r="T262" s="18">
        <f>IFERROR(IF(StaffPayroll[[#This Row],[Annual Cost of Wage Increase included in Rate Adjustment]]=0,0,IF('[1]Facility Info Input'!$F$12&lt;=0,0,Q262*'[1]Facility Info Input'!$F$12)),0)</f>
        <v>0</v>
      </c>
      <c r="U262" s="18">
        <f t="shared" si="8"/>
        <v>0</v>
      </c>
      <c r="V262" s="19">
        <f t="shared" si="9"/>
        <v>0</v>
      </c>
    </row>
    <row r="263" spans="1:22" x14ac:dyDescent="0.25">
      <c r="A263" s="7"/>
      <c r="B263" s="8"/>
      <c r="C263" s="8"/>
      <c r="D263" s="9"/>
      <c r="E263" s="10"/>
      <c r="F263" s="10"/>
      <c r="G263" s="11"/>
      <c r="H263" s="12"/>
      <c r="I263" s="13"/>
      <c r="J263" s="14" t="str">
        <f>StaffPayroll[[#This Row],[Leave Blank]]&amp;" "&amp;StaffPayroll[[#This Row],[Employee, number or code]]</f>
        <v xml:space="preserve"> </v>
      </c>
      <c r="K263" s="14" t="str">
        <f>_xlfn.IFNA(VLOOKUP(StaffPayroll[[#This Row],[Position / Title]],[1]Lists!A:C,3,FALSE),"")</f>
        <v/>
      </c>
      <c r="L263" s="14">
        <f>StaffPayroll[[#This Row],[Payroll Period Ends Date (Minimum two months)]]-StaffPayroll[[#This Row],[Payroll Period Begins Date        (Must start after 6/1/2025)]]+1</f>
        <v>1</v>
      </c>
      <c r="M263" s="15">
        <f>IFERROR(IF(VLOOKUP(K263,'[1]Facility Info Input'!$B$25:$D$34,3,FALSE)="",1,VLOOKUP(K263,'[1]Facility Info Input'!$B$25:$D$34,3,FALSE)),0)</f>
        <v>0</v>
      </c>
      <c r="N263" s="16" t="str">
        <f>IF(StaffPayroll[[#This Row],[Employee, number or code]]="","",IF(StaffPayroll[[#This Row],[Position / Title]]="","",VLOOKUP(StaffPayroll[[#This Row],[Position / Title]],[1]Lists!A:C,2,FALSE)))</f>
        <v/>
      </c>
      <c r="O263" s="16">
        <f>IF(D263="",0,StaffPayroll[[#This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3" s="17">
        <f>IF(StaffPayroll[[#This Row],[Hourly WSB  Wage Minimum]]="",0,StaffPayroll[[#This Row],[Annual NF Wage Costs after WSB Minimum]]-StaffPayroll[[#This Row],[Annual NF Wage Costs before WSB Minimum]])</f>
        <v>0</v>
      </c>
      <c r="R263" s="17">
        <f>IFERROR(IF(StaffPayroll[[#This Row],[Annual Cost of Wage Increase included in Rate Adjustment]]=0,0,Q263*'[1]Facility Info Input'!$F$10),0)</f>
        <v>0</v>
      </c>
      <c r="S263" s="18">
        <f>IFERROR(IF(StaffPayroll[[#This Row],[Annual Cost of Wage Increase included in Rate Adjustment]]=0,0,IF('[1]Facility Info Input'!$F$11&lt;=0,0,Q263*'[1]Facility Info Input'!$F$11)),0)</f>
        <v>0</v>
      </c>
      <c r="T263" s="18">
        <f>IFERROR(IF(StaffPayroll[[#This Row],[Annual Cost of Wage Increase included in Rate Adjustment]]=0,0,IF('[1]Facility Info Input'!$F$12&lt;=0,0,Q263*'[1]Facility Info Input'!$F$12)),0)</f>
        <v>0</v>
      </c>
      <c r="U263" s="18">
        <f t="shared" si="8"/>
        <v>0</v>
      </c>
      <c r="V263" s="19">
        <f t="shared" si="9"/>
        <v>0</v>
      </c>
    </row>
    <row r="264" spans="1:22" x14ac:dyDescent="0.25">
      <c r="A264" s="7"/>
      <c r="B264" s="8"/>
      <c r="C264" s="8"/>
      <c r="D264" s="9"/>
      <c r="E264" s="10"/>
      <c r="F264" s="10"/>
      <c r="G264" s="11"/>
      <c r="H264" s="12"/>
      <c r="I264" s="13"/>
      <c r="J264" s="14" t="str">
        <f>StaffPayroll[[#This Row],[Leave Blank]]&amp;" "&amp;StaffPayroll[[#This Row],[Employee, number or code]]</f>
        <v xml:space="preserve"> </v>
      </c>
      <c r="K264" s="14" t="str">
        <f>_xlfn.IFNA(VLOOKUP(StaffPayroll[[#This Row],[Position / Title]],[1]Lists!A:C,3,FALSE),"")</f>
        <v/>
      </c>
      <c r="L264" s="14">
        <f>StaffPayroll[[#This Row],[Payroll Period Ends Date (Minimum two months)]]-StaffPayroll[[#This Row],[Payroll Period Begins Date        (Must start after 6/1/2025)]]+1</f>
        <v>1</v>
      </c>
      <c r="M264" s="15">
        <f>IFERROR(IF(VLOOKUP(K264,'[1]Facility Info Input'!$B$25:$D$34,3,FALSE)="",1,VLOOKUP(K264,'[1]Facility Info Input'!$B$25:$D$34,3,FALSE)),0)</f>
        <v>0</v>
      </c>
      <c r="N264" s="16" t="str">
        <f>IF(StaffPayroll[[#This Row],[Employee, number or code]]="","",IF(StaffPayroll[[#This Row],[Position / Title]]="","",VLOOKUP(StaffPayroll[[#This Row],[Position / Title]],[1]Lists!A:C,2,FALSE)))</f>
        <v/>
      </c>
      <c r="O264" s="16">
        <f>IF(D264="",0,StaffPayroll[[#This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4" s="17">
        <f>IF(StaffPayroll[[#This Row],[Hourly WSB  Wage Minimum]]="",0,StaffPayroll[[#This Row],[Annual NF Wage Costs after WSB Minimum]]-StaffPayroll[[#This Row],[Annual NF Wage Costs before WSB Minimum]])</f>
        <v>0</v>
      </c>
      <c r="R264" s="17">
        <f>IFERROR(IF(StaffPayroll[[#This Row],[Annual Cost of Wage Increase included in Rate Adjustment]]=0,0,Q264*'[1]Facility Info Input'!$F$10),0)</f>
        <v>0</v>
      </c>
      <c r="S264" s="18">
        <f>IFERROR(IF(StaffPayroll[[#This Row],[Annual Cost of Wage Increase included in Rate Adjustment]]=0,0,IF('[1]Facility Info Input'!$F$11&lt;=0,0,Q264*'[1]Facility Info Input'!$F$11)),0)</f>
        <v>0</v>
      </c>
      <c r="T264" s="18">
        <f>IFERROR(IF(StaffPayroll[[#This Row],[Annual Cost of Wage Increase included in Rate Adjustment]]=0,0,IF('[1]Facility Info Input'!$F$12&lt;=0,0,Q264*'[1]Facility Info Input'!$F$12)),0)</f>
        <v>0</v>
      </c>
      <c r="U264" s="18">
        <f t="shared" si="8"/>
        <v>0</v>
      </c>
      <c r="V264" s="19">
        <f t="shared" si="9"/>
        <v>0</v>
      </c>
    </row>
    <row r="265" spans="1:22" x14ac:dyDescent="0.25">
      <c r="A265" s="7"/>
      <c r="B265" s="8"/>
      <c r="C265" s="8"/>
      <c r="D265" s="9"/>
      <c r="E265" s="10"/>
      <c r="F265" s="10"/>
      <c r="G265" s="11"/>
      <c r="H265" s="12"/>
      <c r="I265" s="13"/>
      <c r="J265" s="14" t="str">
        <f>StaffPayroll[[#This Row],[Leave Blank]]&amp;" "&amp;StaffPayroll[[#This Row],[Employee, number or code]]</f>
        <v xml:space="preserve"> </v>
      </c>
      <c r="K265" s="14" t="str">
        <f>_xlfn.IFNA(VLOOKUP(StaffPayroll[[#This Row],[Position / Title]],[1]Lists!A:C,3,FALSE),"")</f>
        <v/>
      </c>
      <c r="L265" s="14">
        <f>StaffPayroll[[#This Row],[Payroll Period Ends Date (Minimum two months)]]-StaffPayroll[[#This Row],[Payroll Period Begins Date        (Must start after 6/1/2025)]]+1</f>
        <v>1</v>
      </c>
      <c r="M265" s="15">
        <f>IFERROR(IF(VLOOKUP(K265,'[1]Facility Info Input'!$B$25:$D$34,3,FALSE)="",1,VLOOKUP(K265,'[1]Facility Info Input'!$B$25:$D$34,3,FALSE)),0)</f>
        <v>0</v>
      </c>
      <c r="N265" s="16" t="str">
        <f>IF(StaffPayroll[[#This Row],[Employee, number or code]]="","",IF(StaffPayroll[[#This Row],[Position / Title]]="","",VLOOKUP(StaffPayroll[[#This Row],[Position / Title]],[1]Lists!A:C,2,FALSE)))</f>
        <v/>
      </c>
      <c r="O265" s="16">
        <f>IF(D265="",0,StaffPayroll[[#This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5" s="17">
        <f>IF(StaffPayroll[[#This Row],[Hourly WSB  Wage Minimum]]="",0,StaffPayroll[[#This Row],[Annual NF Wage Costs after WSB Minimum]]-StaffPayroll[[#This Row],[Annual NF Wage Costs before WSB Minimum]])</f>
        <v>0</v>
      </c>
      <c r="R265" s="17">
        <f>IFERROR(IF(StaffPayroll[[#This Row],[Annual Cost of Wage Increase included in Rate Adjustment]]=0,0,Q265*'[1]Facility Info Input'!$F$10),0)</f>
        <v>0</v>
      </c>
      <c r="S265" s="18">
        <f>IFERROR(IF(StaffPayroll[[#This Row],[Annual Cost of Wage Increase included in Rate Adjustment]]=0,0,IF('[1]Facility Info Input'!$F$11&lt;=0,0,Q265*'[1]Facility Info Input'!$F$11)),0)</f>
        <v>0</v>
      </c>
      <c r="T265" s="18">
        <f>IFERROR(IF(StaffPayroll[[#This Row],[Annual Cost of Wage Increase included in Rate Adjustment]]=0,0,IF('[1]Facility Info Input'!$F$12&lt;=0,0,Q265*'[1]Facility Info Input'!$F$12)),0)</f>
        <v>0</v>
      </c>
      <c r="U265" s="18">
        <f t="shared" si="8"/>
        <v>0</v>
      </c>
      <c r="V265" s="19">
        <f t="shared" si="9"/>
        <v>0</v>
      </c>
    </row>
    <row r="266" spans="1:22" x14ac:dyDescent="0.25">
      <c r="A266" s="7"/>
      <c r="B266" s="8"/>
      <c r="C266" s="8"/>
      <c r="D266" s="9"/>
      <c r="E266" s="10"/>
      <c r="F266" s="10"/>
      <c r="G266" s="11"/>
      <c r="H266" s="12"/>
      <c r="I266" s="13"/>
      <c r="J266" s="14" t="str">
        <f>StaffPayroll[[#This Row],[Leave Blank]]&amp;" "&amp;StaffPayroll[[#This Row],[Employee, number or code]]</f>
        <v xml:space="preserve"> </v>
      </c>
      <c r="K266" s="14" t="str">
        <f>_xlfn.IFNA(VLOOKUP(StaffPayroll[[#This Row],[Position / Title]],[1]Lists!A:C,3,FALSE),"")</f>
        <v/>
      </c>
      <c r="L266" s="14">
        <f>StaffPayroll[[#This Row],[Payroll Period Ends Date (Minimum two months)]]-StaffPayroll[[#This Row],[Payroll Period Begins Date        (Must start after 6/1/2025)]]+1</f>
        <v>1</v>
      </c>
      <c r="M266" s="15">
        <f>IFERROR(IF(VLOOKUP(K266,'[1]Facility Info Input'!$B$25:$D$34,3,FALSE)="",1,VLOOKUP(K266,'[1]Facility Info Input'!$B$25:$D$34,3,FALSE)),0)</f>
        <v>0</v>
      </c>
      <c r="N266" s="16" t="str">
        <f>IF(StaffPayroll[[#This Row],[Employee, number or code]]="","",IF(StaffPayroll[[#This Row],[Position / Title]]="","",VLOOKUP(StaffPayroll[[#This Row],[Position / Title]],[1]Lists!A:C,2,FALSE)))</f>
        <v/>
      </c>
      <c r="O266" s="16">
        <f>IF(D266="",0,StaffPayroll[[#This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6" s="17">
        <f>IF(StaffPayroll[[#This Row],[Hourly WSB  Wage Minimum]]="",0,StaffPayroll[[#This Row],[Annual NF Wage Costs after WSB Minimum]]-StaffPayroll[[#This Row],[Annual NF Wage Costs before WSB Minimum]])</f>
        <v>0</v>
      </c>
      <c r="R266" s="17">
        <f>IFERROR(IF(StaffPayroll[[#This Row],[Annual Cost of Wage Increase included in Rate Adjustment]]=0,0,Q266*'[1]Facility Info Input'!$F$10),0)</f>
        <v>0</v>
      </c>
      <c r="S266" s="18">
        <f>IFERROR(IF(StaffPayroll[[#This Row],[Annual Cost of Wage Increase included in Rate Adjustment]]=0,0,IF('[1]Facility Info Input'!$F$11&lt;=0,0,Q266*'[1]Facility Info Input'!$F$11)),0)</f>
        <v>0</v>
      </c>
      <c r="T266" s="18">
        <f>IFERROR(IF(StaffPayroll[[#This Row],[Annual Cost of Wage Increase included in Rate Adjustment]]=0,0,IF('[1]Facility Info Input'!$F$12&lt;=0,0,Q266*'[1]Facility Info Input'!$F$12)),0)</f>
        <v>0</v>
      </c>
      <c r="U266" s="18">
        <f t="shared" si="8"/>
        <v>0</v>
      </c>
      <c r="V266" s="19">
        <f t="shared" si="9"/>
        <v>0</v>
      </c>
    </row>
    <row r="267" spans="1:22" x14ac:dyDescent="0.25">
      <c r="A267" s="7"/>
      <c r="B267" s="8"/>
      <c r="C267" s="8"/>
      <c r="D267" s="9"/>
      <c r="E267" s="10"/>
      <c r="F267" s="10"/>
      <c r="G267" s="11"/>
      <c r="H267" s="12"/>
      <c r="I267" s="13"/>
      <c r="J267" s="14" t="str">
        <f>StaffPayroll[[#This Row],[Leave Blank]]&amp;" "&amp;StaffPayroll[[#This Row],[Employee, number or code]]</f>
        <v xml:space="preserve"> </v>
      </c>
      <c r="K267" s="14" t="str">
        <f>_xlfn.IFNA(VLOOKUP(StaffPayroll[[#This Row],[Position / Title]],[1]Lists!A:C,3,FALSE),"")</f>
        <v/>
      </c>
      <c r="L267" s="14">
        <f>StaffPayroll[[#This Row],[Payroll Period Ends Date (Minimum two months)]]-StaffPayroll[[#This Row],[Payroll Period Begins Date        (Must start after 6/1/2025)]]+1</f>
        <v>1</v>
      </c>
      <c r="M267" s="15">
        <f>IFERROR(IF(VLOOKUP(K267,'[1]Facility Info Input'!$B$25:$D$34,3,FALSE)="",1,VLOOKUP(K267,'[1]Facility Info Input'!$B$25:$D$34,3,FALSE)),0)</f>
        <v>0</v>
      </c>
      <c r="N267" s="16" t="str">
        <f>IF(StaffPayroll[[#This Row],[Employee, number or code]]="","",IF(StaffPayroll[[#This Row],[Position / Title]]="","",VLOOKUP(StaffPayroll[[#This Row],[Position / Title]],[1]Lists!A:C,2,FALSE)))</f>
        <v/>
      </c>
      <c r="O267" s="16">
        <f>IF(D267="",0,StaffPayroll[[#This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7" s="17">
        <f>IF(StaffPayroll[[#This Row],[Hourly WSB  Wage Minimum]]="",0,StaffPayroll[[#This Row],[Annual NF Wage Costs after WSB Minimum]]-StaffPayroll[[#This Row],[Annual NF Wage Costs before WSB Minimum]])</f>
        <v>0</v>
      </c>
      <c r="R267" s="17">
        <f>IFERROR(IF(StaffPayroll[[#This Row],[Annual Cost of Wage Increase included in Rate Adjustment]]=0,0,Q267*'[1]Facility Info Input'!$F$10),0)</f>
        <v>0</v>
      </c>
      <c r="S267" s="18">
        <f>IFERROR(IF(StaffPayroll[[#This Row],[Annual Cost of Wage Increase included in Rate Adjustment]]=0,0,IF('[1]Facility Info Input'!$F$11&lt;=0,0,Q267*'[1]Facility Info Input'!$F$11)),0)</f>
        <v>0</v>
      </c>
      <c r="T267" s="18">
        <f>IFERROR(IF(StaffPayroll[[#This Row],[Annual Cost of Wage Increase included in Rate Adjustment]]=0,0,IF('[1]Facility Info Input'!$F$12&lt;=0,0,Q267*'[1]Facility Info Input'!$F$12)),0)</f>
        <v>0</v>
      </c>
      <c r="U267" s="18">
        <f t="shared" si="8"/>
        <v>0</v>
      </c>
      <c r="V267" s="19">
        <f t="shared" si="9"/>
        <v>0</v>
      </c>
    </row>
    <row r="268" spans="1:22" x14ac:dyDescent="0.25">
      <c r="A268" s="7"/>
      <c r="B268" s="8"/>
      <c r="C268" s="8"/>
      <c r="D268" s="9"/>
      <c r="E268" s="10"/>
      <c r="F268" s="10"/>
      <c r="G268" s="11"/>
      <c r="H268" s="12"/>
      <c r="I268" s="13"/>
      <c r="J268" s="14" t="str">
        <f>StaffPayroll[[#This Row],[Leave Blank]]&amp;" "&amp;StaffPayroll[[#This Row],[Employee, number or code]]</f>
        <v xml:space="preserve"> </v>
      </c>
      <c r="K268" s="14" t="str">
        <f>_xlfn.IFNA(VLOOKUP(StaffPayroll[[#This Row],[Position / Title]],[1]Lists!A:C,3,FALSE),"")</f>
        <v/>
      </c>
      <c r="L268" s="14">
        <f>StaffPayroll[[#This Row],[Payroll Period Ends Date (Minimum two months)]]-StaffPayroll[[#This Row],[Payroll Period Begins Date        (Must start after 6/1/2025)]]+1</f>
        <v>1</v>
      </c>
      <c r="M268" s="15">
        <f>IFERROR(IF(VLOOKUP(K268,'[1]Facility Info Input'!$B$25:$D$34,3,FALSE)="",1,VLOOKUP(K268,'[1]Facility Info Input'!$B$25:$D$34,3,FALSE)),0)</f>
        <v>0</v>
      </c>
      <c r="N268" s="16" t="str">
        <f>IF(StaffPayroll[[#This Row],[Employee, number or code]]="","",IF(StaffPayroll[[#This Row],[Position / Title]]="","",VLOOKUP(StaffPayroll[[#This Row],[Position / Title]],[1]Lists!A:C,2,FALSE)))</f>
        <v/>
      </c>
      <c r="O268" s="16">
        <f>IF(D268="",0,StaffPayroll[[#This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8" s="17">
        <f>IF(StaffPayroll[[#This Row],[Hourly WSB  Wage Minimum]]="",0,StaffPayroll[[#This Row],[Annual NF Wage Costs after WSB Minimum]]-StaffPayroll[[#This Row],[Annual NF Wage Costs before WSB Minimum]])</f>
        <v>0</v>
      </c>
      <c r="R268" s="17">
        <f>IFERROR(IF(StaffPayroll[[#This Row],[Annual Cost of Wage Increase included in Rate Adjustment]]=0,0,Q268*'[1]Facility Info Input'!$F$10),0)</f>
        <v>0</v>
      </c>
      <c r="S268" s="18">
        <f>IFERROR(IF(StaffPayroll[[#This Row],[Annual Cost of Wage Increase included in Rate Adjustment]]=0,0,IF('[1]Facility Info Input'!$F$11&lt;=0,0,Q268*'[1]Facility Info Input'!$F$11)),0)</f>
        <v>0</v>
      </c>
      <c r="T268" s="18">
        <f>IFERROR(IF(StaffPayroll[[#This Row],[Annual Cost of Wage Increase included in Rate Adjustment]]=0,0,IF('[1]Facility Info Input'!$F$12&lt;=0,0,Q268*'[1]Facility Info Input'!$F$12)),0)</f>
        <v>0</v>
      </c>
      <c r="U268" s="18">
        <f t="shared" si="8"/>
        <v>0</v>
      </c>
      <c r="V268" s="19">
        <f t="shared" si="9"/>
        <v>0</v>
      </c>
    </row>
    <row r="269" spans="1:22" x14ac:dyDescent="0.25">
      <c r="A269" s="7"/>
      <c r="B269" s="8"/>
      <c r="C269" s="8"/>
      <c r="D269" s="9"/>
      <c r="E269" s="10"/>
      <c r="F269" s="10"/>
      <c r="G269" s="11"/>
      <c r="H269" s="12"/>
      <c r="I269" s="13"/>
      <c r="J269" s="14" t="str">
        <f>StaffPayroll[[#This Row],[Leave Blank]]&amp;" "&amp;StaffPayroll[[#This Row],[Employee, number or code]]</f>
        <v xml:space="preserve"> </v>
      </c>
      <c r="K269" s="14" t="str">
        <f>_xlfn.IFNA(VLOOKUP(StaffPayroll[[#This Row],[Position / Title]],[1]Lists!A:C,3,FALSE),"")</f>
        <v/>
      </c>
      <c r="L269" s="14">
        <f>StaffPayroll[[#This Row],[Payroll Period Ends Date (Minimum two months)]]-StaffPayroll[[#This Row],[Payroll Period Begins Date        (Must start after 6/1/2025)]]+1</f>
        <v>1</v>
      </c>
      <c r="M269" s="15">
        <f>IFERROR(IF(VLOOKUP(K269,'[1]Facility Info Input'!$B$25:$D$34,3,FALSE)="",1,VLOOKUP(K269,'[1]Facility Info Input'!$B$25:$D$34,3,FALSE)),0)</f>
        <v>0</v>
      </c>
      <c r="N269" s="16" t="str">
        <f>IF(StaffPayroll[[#This Row],[Employee, number or code]]="","",IF(StaffPayroll[[#This Row],[Position / Title]]="","",VLOOKUP(StaffPayroll[[#This Row],[Position / Title]],[1]Lists!A:C,2,FALSE)))</f>
        <v/>
      </c>
      <c r="O269" s="16">
        <f>IF(D269="",0,StaffPayroll[[#This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9" s="17">
        <f>IF(StaffPayroll[[#This Row],[Hourly WSB  Wage Minimum]]="",0,StaffPayroll[[#This Row],[Annual NF Wage Costs after WSB Minimum]]-StaffPayroll[[#This Row],[Annual NF Wage Costs before WSB Minimum]])</f>
        <v>0</v>
      </c>
      <c r="R269" s="17">
        <f>IFERROR(IF(StaffPayroll[[#This Row],[Annual Cost of Wage Increase included in Rate Adjustment]]=0,0,Q269*'[1]Facility Info Input'!$F$10),0)</f>
        <v>0</v>
      </c>
      <c r="S269" s="18">
        <f>IFERROR(IF(StaffPayroll[[#This Row],[Annual Cost of Wage Increase included in Rate Adjustment]]=0,0,IF('[1]Facility Info Input'!$F$11&lt;=0,0,Q269*'[1]Facility Info Input'!$F$11)),0)</f>
        <v>0</v>
      </c>
      <c r="T269" s="18">
        <f>IFERROR(IF(StaffPayroll[[#This Row],[Annual Cost of Wage Increase included in Rate Adjustment]]=0,0,IF('[1]Facility Info Input'!$F$12&lt;=0,0,Q269*'[1]Facility Info Input'!$F$12)),0)</f>
        <v>0</v>
      </c>
      <c r="U269" s="18">
        <f t="shared" si="8"/>
        <v>0</v>
      </c>
      <c r="V269" s="19">
        <f t="shared" si="9"/>
        <v>0</v>
      </c>
    </row>
    <row r="270" spans="1:22" x14ac:dyDescent="0.25">
      <c r="A270" s="7"/>
      <c r="B270" s="8"/>
      <c r="C270" s="8"/>
      <c r="D270" s="9"/>
      <c r="E270" s="10"/>
      <c r="F270" s="10"/>
      <c r="G270" s="11"/>
      <c r="H270" s="12"/>
      <c r="I270" s="13"/>
      <c r="J270" s="14" t="str">
        <f>StaffPayroll[[#This Row],[Leave Blank]]&amp;" "&amp;StaffPayroll[[#This Row],[Employee, number or code]]</f>
        <v xml:space="preserve"> </v>
      </c>
      <c r="K270" s="14" t="str">
        <f>_xlfn.IFNA(VLOOKUP(StaffPayroll[[#This Row],[Position / Title]],[1]Lists!A:C,3,FALSE),"")</f>
        <v/>
      </c>
      <c r="L270" s="14">
        <f>StaffPayroll[[#This Row],[Payroll Period Ends Date (Minimum two months)]]-StaffPayroll[[#This Row],[Payroll Period Begins Date        (Must start after 6/1/2025)]]+1</f>
        <v>1</v>
      </c>
      <c r="M270" s="15">
        <f>IFERROR(IF(VLOOKUP(K270,'[1]Facility Info Input'!$B$25:$D$34,3,FALSE)="",1,VLOOKUP(K270,'[1]Facility Info Input'!$B$25:$D$34,3,FALSE)),0)</f>
        <v>0</v>
      </c>
      <c r="N270" s="16" t="str">
        <f>IF(StaffPayroll[[#This Row],[Employee, number or code]]="","",IF(StaffPayroll[[#This Row],[Position / Title]]="","",VLOOKUP(StaffPayroll[[#This Row],[Position / Title]],[1]Lists!A:C,2,FALSE)))</f>
        <v/>
      </c>
      <c r="O270" s="16">
        <f>IF(D270="",0,StaffPayroll[[#This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0" s="17">
        <f>IF(StaffPayroll[[#This Row],[Hourly WSB  Wage Minimum]]="",0,StaffPayroll[[#This Row],[Annual NF Wage Costs after WSB Minimum]]-StaffPayroll[[#This Row],[Annual NF Wage Costs before WSB Minimum]])</f>
        <v>0</v>
      </c>
      <c r="R270" s="17">
        <f>IFERROR(IF(StaffPayroll[[#This Row],[Annual Cost of Wage Increase included in Rate Adjustment]]=0,0,Q270*'[1]Facility Info Input'!$F$10),0)</f>
        <v>0</v>
      </c>
      <c r="S270" s="18">
        <f>IFERROR(IF(StaffPayroll[[#This Row],[Annual Cost of Wage Increase included in Rate Adjustment]]=0,0,IF('[1]Facility Info Input'!$F$11&lt;=0,0,Q270*'[1]Facility Info Input'!$F$11)),0)</f>
        <v>0</v>
      </c>
      <c r="T270" s="18">
        <f>IFERROR(IF(StaffPayroll[[#This Row],[Annual Cost of Wage Increase included in Rate Adjustment]]=0,0,IF('[1]Facility Info Input'!$F$12&lt;=0,0,Q270*'[1]Facility Info Input'!$F$12)),0)</f>
        <v>0</v>
      </c>
      <c r="U270" s="18">
        <f t="shared" si="8"/>
        <v>0</v>
      </c>
      <c r="V270" s="19">
        <f t="shared" si="9"/>
        <v>0</v>
      </c>
    </row>
    <row r="271" spans="1:22" x14ac:dyDescent="0.25">
      <c r="A271" s="7"/>
      <c r="B271" s="8"/>
      <c r="C271" s="8"/>
      <c r="D271" s="9"/>
      <c r="E271" s="10"/>
      <c r="F271" s="10"/>
      <c r="G271" s="11"/>
      <c r="H271" s="12"/>
      <c r="I271" s="13"/>
      <c r="J271" s="14" t="str">
        <f>StaffPayroll[[#This Row],[Leave Blank]]&amp;" "&amp;StaffPayroll[[#This Row],[Employee, number or code]]</f>
        <v xml:space="preserve"> </v>
      </c>
      <c r="K271" s="14" t="str">
        <f>_xlfn.IFNA(VLOOKUP(StaffPayroll[[#This Row],[Position / Title]],[1]Lists!A:C,3,FALSE),"")</f>
        <v/>
      </c>
      <c r="L271" s="14">
        <f>StaffPayroll[[#This Row],[Payroll Period Ends Date (Minimum two months)]]-StaffPayroll[[#This Row],[Payroll Period Begins Date        (Must start after 6/1/2025)]]+1</f>
        <v>1</v>
      </c>
      <c r="M271" s="15">
        <f>IFERROR(IF(VLOOKUP(K271,'[1]Facility Info Input'!$B$25:$D$34,3,FALSE)="",1,VLOOKUP(K271,'[1]Facility Info Input'!$B$25:$D$34,3,FALSE)),0)</f>
        <v>0</v>
      </c>
      <c r="N271" s="16" t="str">
        <f>IF(StaffPayroll[[#This Row],[Employee, number or code]]="","",IF(StaffPayroll[[#This Row],[Position / Title]]="","",VLOOKUP(StaffPayroll[[#This Row],[Position / Title]],[1]Lists!A:C,2,FALSE)))</f>
        <v/>
      </c>
      <c r="O271" s="16">
        <f>IF(D271="",0,StaffPayroll[[#This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1" s="17">
        <f>IF(StaffPayroll[[#This Row],[Hourly WSB  Wage Minimum]]="",0,StaffPayroll[[#This Row],[Annual NF Wage Costs after WSB Minimum]]-StaffPayroll[[#This Row],[Annual NF Wage Costs before WSB Minimum]])</f>
        <v>0</v>
      </c>
      <c r="R271" s="17">
        <f>IFERROR(IF(StaffPayroll[[#This Row],[Annual Cost of Wage Increase included in Rate Adjustment]]=0,0,Q271*'[1]Facility Info Input'!$F$10),0)</f>
        <v>0</v>
      </c>
      <c r="S271" s="18">
        <f>IFERROR(IF(StaffPayroll[[#This Row],[Annual Cost of Wage Increase included in Rate Adjustment]]=0,0,IF('[1]Facility Info Input'!$F$11&lt;=0,0,Q271*'[1]Facility Info Input'!$F$11)),0)</f>
        <v>0</v>
      </c>
      <c r="T271" s="18">
        <f>IFERROR(IF(StaffPayroll[[#This Row],[Annual Cost of Wage Increase included in Rate Adjustment]]=0,0,IF('[1]Facility Info Input'!$F$12&lt;=0,0,Q271*'[1]Facility Info Input'!$F$12)),0)</f>
        <v>0</v>
      </c>
      <c r="U271" s="18">
        <f t="shared" si="8"/>
        <v>0</v>
      </c>
      <c r="V271" s="19">
        <f t="shared" si="9"/>
        <v>0</v>
      </c>
    </row>
    <row r="272" spans="1:22" x14ac:dyDescent="0.25">
      <c r="A272" s="7"/>
      <c r="B272" s="8"/>
      <c r="C272" s="8"/>
      <c r="D272" s="9"/>
      <c r="E272" s="10"/>
      <c r="F272" s="10"/>
      <c r="G272" s="11"/>
      <c r="H272" s="12"/>
      <c r="I272" s="13"/>
      <c r="J272" s="14" t="str">
        <f>StaffPayroll[[#This Row],[Leave Blank]]&amp;" "&amp;StaffPayroll[[#This Row],[Employee, number or code]]</f>
        <v xml:space="preserve"> </v>
      </c>
      <c r="K272" s="14" t="str">
        <f>_xlfn.IFNA(VLOOKUP(StaffPayroll[[#This Row],[Position / Title]],[1]Lists!A:C,3,FALSE),"")</f>
        <v/>
      </c>
      <c r="L272" s="14">
        <f>StaffPayroll[[#This Row],[Payroll Period Ends Date (Minimum two months)]]-StaffPayroll[[#This Row],[Payroll Period Begins Date        (Must start after 6/1/2025)]]+1</f>
        <v>1</v>
      </c>
      <c r="M272" s="15">
        <f>IFERROR(IF(VLOOKUP(K272,'[1]Facility Info Input'!$B$25:$D$34,3,FALSE)="",1,VLOOKUP(K272,'[1]Facility Info Input'!$B$25:$D$34,3,FALSE)),0)</f>
        <v>0</v>
      </c>
      <c r="N272" s="16" t="str">
        <f>IF(StaffPayroll[[#This Row],[Employee, number or code]]="","",IF(StaffPayroll[[#This Row],[Position / Title]]="","",VLOOKUP(StaffPayroll[[#This Row],[Position / Title]],[1]Lists!A:C,2,FALSE)))</f>
        <v/>
      </c>
      <c r="O272" s="16">
        <f>IF(D272="",0,StaffPayroll[[#This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2" s="17">
        <f>IF(StaffPayroll[[#This Row],[Hourly WSB  Wage Minimum]]="",0,StaffPayroll[[#This Row],[Annual NF Wage Costs after WSB Minimum]]-StaffPayroll[[#This Row],[Annual NF Wage Costs before WSB Minimum]])</f>
        <v>0</v>
      </c>
      <c r="R272" s="17">
        <f>IFERROR(IF(StaffPayroll[[#This Row],[Annual Cost of Wage Increase included in Rate Adjustment]]=0,0,Q272*'[1]Facility Info Input'!$F$10),0)</f>
        <v>0</v>
      </c>
      <c r="S272" s="18">
        <f>IFERROR(IF(StaffPayroll[[#This Row],[Annual Cost of Wage Increase included in Rate Adjustment]]=0,0,IF('[1]Facility Info Input'!$F$11&lt;=0,0,Q272*'[1]Facility Info Input'!$F$11)),0)</f>
        <v>0</v>
      </c>
      <c r="T272" s="18">
        <f>IFERROR(IF(StaffPayroll[[#This Row],[Annual Cost of Wage Increase included in Rate Adjustment]]=0,0,IF('[1]Facility Info Input'!$F$12&lt;=0,0,Q272*'[1]Facility Info Input'!$F$12)),0)</f>
        <v>0</v>
      </c>
      <c r="U272" s="18">
        <f t="shared" si="8"/>
        <v>0</v>
      </c>
      <c r="V272" s="19">
        <f t="shared" si="9"/>
        <v>0</v>
      </c>
    </row>
    <row r="273" spans="1:22" x14ac:dyDescent="0.25">
      <c r="A273" s="7"/>
      <c r="B273" s="8"/>
      <c r="C273" s="8"/>
      <c r="D273" s="9"/>
      <c r="E273" s="10"/>
      <c r="F273" s="10"/>
      <c r="G273" s="11"/>
      <c r="H273" s="12"/>
      <c r="I273" s="13"/>
      <c r="J273" s="14" t="str">
        <f>StaffPayroll[[#This Row],[Leave Blank]]&amp;" "&amp;StaffPayroll[[#This Row],[Employee, number or code]]</f>
        <v xml:space="preserve"> </v>
      </c>
      <c r="K273" s="14" t="str">
        <f>_xlfn.IFNA(VLOOKUP(StaffPayroll[[#This Row],[Position / Title]],[1]Lists!A:C,3,FALSE),"")</f>
        <v/>
      </c>
      <c r="L273" s="14">
        <f>StaffPayroll[[#This Row],[Payroll Period Ends Date (Minimum two months)]]-StaffPayroll[[#This Row],[Payroll Period Begins Date        (Must start after 6/1/2025)]]+1</f>
        <v>1</v>
      </c>
      <c r="M273" s="15">
        <f>IFERROR(IF(VLOOKUP(K273,'[1]Facility Info Input'!$B$25:$D$34,3,FALSE)="",1,VLOOKUP(K273,'[1]Facility Info Input'!$B$25:$D$34,3,FALSE)),0)</f>
        <v>0</v>
      </c>
      <c r="N273" s="16" t="str">
        <f>IF(StaffPayroll[[#This Row],[Employee, number or code]]="","",IF(StaffPayroll[[#This Row],[Position / Title]]="","",VLOOKUP(StaffPayroll[[#This Row],[Position / Title]],[1]Lists!A:C,2,FALSE)))</f>
        <v/>
      </c>
      <c r="O273" s="16">
        <f>IF(D273="",0,StaffPayroll[[#This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3" s="17">
        <f>IF(StaffPayroll[[#This Row],[Hourly WSB  Wage Minimum]]="",0,StaffPayroll[[#This Row],[Annual NF Wage Costs after WSB Minimum]]-StaffPayroll[[#This Row],[Annual NF Wage Costs before WSB Minimum]])</f>
        <v>0</v>
      </c>
      <c r="R273" s="17">
        <f>IFERROR(IF(StaffPayroll[[#This Row],[Annual Cost of Wage Increase included in Rate Adjustment]]=0,0,Q273*'[1]Facility Info Input'!$F$10),0)</f>
        <v>0</v>
      </c>
      <c r="S273" s="18">
        <f>IFERROR(IF(StaffPayroll[[#This Row],[Annual Cost of Wage Increase included in Rate Adjustment]]=0,0,IF('[1]Facility Info Input'!$F$11&lt;=0,0,Q273*'[1]Facility Info Input'!$F$11)),0)</f>
        <v>0</v>
      </c>
      <c r="T273" s="18">
        <f>IFERROR(IF(StaffPayroll[[#This Row],[Annual Cost of Wage Increase included in Rate Adjustment]]=0,0,IF('[1]Facility Info Input'!$F$12&lt;=0,0,Q273*'[1]Facility Info Input'!$F$12)),0)</f>
        <v>0</v>
      </c>
      <c r="U273" s="18">
        <f t="shared" si="8"/>
        <v>0</v>
      </c>
      <c r="V273" s="19">
        <f t="shared" si="9"/>
        <v>0</v>
      </c>
    </row>
    <row r="274" spans="1:22" x14ac:dyDescent="0.25">
      <c r="A274" s="7"/>
      <c r="B274" s="8"/>
      <c r="C274" s="8"/>
      <c r="D274" s="9"/>
      <c r="E274" s="10"/>
      <c r="F274" s="10"/>
      <c r="G274" s="11"/>
      <c r="H274" s="12"/>
      <c r="I274" s="13"/>
      <c r="J274" s="14" t="str">
        <f>StaffPayroll[[#This Row],[Leave Blank]]&amp;" "&amp;StaffPayroll[[#This Row],[Employee, number or code]]</f>
        <v xml:space="preserve"> </v>
      </c>
      <c r="K274" s="14" t="str">
        <f>_xlfn.IFNA(VLOOKUP(StaffPayroll[[#This Row],[Position / Title]],[1]Lists!A:C,3,FALSE),"")</f>
        <v/>
      </c>
      <c r="L274" s="14">
        <f>StaffPayroll[[#This Row],[Payroll Period Ends Date (Minimum two months)]]-StaffPayroll[[#This Row],[Payroll Period Begins Date        (Must start after 6/1/2025)]]+1</f>
        <v>1</v>
      </c>
      <c r="M274" s="15">
        <f>IFERROR(IF(VLOOKUP(K274,'[1]Facility Info Input'!$B$25:$D$34,3,FALSE)="",1,VLOOKUP(K274,'[1]Facility Info Input'!$B$25:$D$34,3,FALSE)),0)</f>
        <v>0</v>
      </c>
      <c r="N274" s="16" t="str">
        <f>IF(StaffPayroll[[#This Row],[Employee, number or code]]="","",IF(StaffPayroll[[#This Row],[Position / Title]]="","",VLOOKUP(StaffPayroll[[#This Row],[Position / Title]],[1]Lists!A:C,2,FALSE)))</f>
        <v/>
      </c>
      <c r="O274" s="16">
        <f>IF(D274="",0,StaffPayroll[[#This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4" s="17">
        <f>IF(StaffPayroll[[#This Row],[Hourly WSB  Wage Minimum]]="",0,StaffPayroll[[#This Row],[Annual NF Wage Costs after WSB Minimum]]-StaffPayroll[[#This Row],[Annual NF Wage Costs before WSB Minimum]])</f>
        <v>0</v>
      </c>
      <c r="R274" s="17">
        <f>IFERROR(IF(StaffPayroll[[#This Row],[Annual Cost of Wage Increase included in Rate Adjustment]]=0,0,Q274*'[1]Facility Info Input'!$F$10),0)</f>
        <v>0</v>
      </c>
      <c r="S274" s="18">
        <f>IFERROR(IF(StaffPayroll[[#This Row],[Annual Cost of Wage Increase included in Rate Adjustment]]=0,0,IF('[1]Facility Info Input'!$F$11&lt;=0,0,Q274*'[1]Facility Info Input'!$F$11)),0)</f>
        <v>0</v>
      </c>
      <c r="T274" s="18">
        <f>IFERROR(IF(StaffPayroll[[#This Row],[Annual Cost of Wage Increase included in Rate Adjustment]]=0,0,IF('[1]Facility Info Input'!$F$12&lt;=0,0,Q274*'[1]Facility Info Input'!$F$12)),0)</f>
        <v>0</v>
      </c>
      <c r="U274" s="18">
        <f t="shared" si="8"/>
        <v>0</v>
      </c>
      <c r="V274" s="19">
        <f t="shared" si="9"/>
        <v>0</v>
      </c>
    </row>
    <row r="275" spans="1:22" x14ac:dyDescent="0.25">
      <c r="A275" s="7"/>
      <c r="B275" s="8"/>
      <c r="C275" s="8"/>
      <c r="D275" s="9"/>
      <c r="E275" s="10"/>
      <c r="F275" s="10"/>
      <c r="G275" s="11"/>
      <c r="H275" s="12"/>
      <c r="I275" s="13"/>
      <c r="J275" s="14" t="str">
        <f>StaffPayroll[[#This Row],[Leave Blank]]&amp;" "&amp;StaffPayroll[[#This Row],[Employee, number or code]]</f>
        <v xml:space="preserve"> </v>
      </c>
      <c r="K275" s="14" t="str">
        <f>_xlfn.IFNA(VLOOKUP(StaffPayroll[[#This Row],[Position / Title]],[1]Lists!A:C,3,FALSE),"")</f>
        <v/>
      </c>
      <c r="L275" s="14">
        <f>StaffPayroll[[#This Row],[Payroll Period Ends Date (Minimum two months)]]-StaffPayroll[[#This Row],[Payroll Period Begins Date        (Must start after 6/1/2025)]]+1</f>
        <v>1</v>
      </c>
      <c r="M275" s="15">
        <f>IFERROR(IF(VLOOKUP(K275,'[1]Facility Info Input'!$B$25:$D$34,3,FALSE)="",1,VLOOKUP(K275,'[1]Facility Info Input'!$B$25:$D$34,3,FALSE)),0)</f>
        <v>0</v>
      </c>
      <c r="N275" s="16" t="str">
        <f>IF(StaffPayroll[[#This Row],[Employee, number or code]]="","",IF(StaffPayroll[[#This Row],[Position / Title]]="","",VLOOKUP(StaffPayroll[[#This Row],[Position / Title]],[1]Lists!A:C,2,FALSE)))</f>
        <v/>
      </c>
      <c r="O275" s="16">
        <f>IF(D275="",0,StaffPayroll[[#This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5" s="17">
        <f>IF(StaffPayroll[[#This Row],[Hourly WSB  Wage Minimum]]="",0,StaffPayroll[[#This Row],[Annual NF Wage Costs after WSB Minimum]]-StaffPayroll[[#This Row],[Annual NF Wage Costs before WSB Minimum]])</f>
        <v>0</v>
      </c>
      <c r="R275" s="17">
        <f>IFERROR(IF(StaffPayroll[[#This Row],[Annual Cost of Wage Increase included in Rate Adjustment]]=0,0,Q275*'[1]Facility Info Input'!$F$10),0)</f>
        <v>0</v>
      </c>
      <c r="S275" s="18">
        <f>IFERROR(IF(StaffPayroll[[#This Row],[Annual Cost of Wage Increase included in Rate Adjustment]]=0,0,IF('[1]Facility Info Input'!$F$11&lt;=0,0,Q275*'[1]Facility Info Input'!$F$11)),0)</f>
        <v>0</v>
      </c>
      <c r="T275" s="18">
        <f>IFERROR(IF(StaffPayroll[[#This Row],[Annual Cost of Wage Increase included in Rate Adjustment]]=0,0,IF('[1]Facility Info Input'!$F$12&lt;=0,0,Q275*'[1]Facility Info Input'!$F$12)),0)</f>
        <v>0</v>
      </c>
      <c r="U275" s="18">
        <f t="shared" si="8"/>
        <v>0</v>
      </c>
      <c r="V275" s="19">
        <f t="shared" si="9"/>
        <v>0</v>
      </c>
    </row>
    <row r="276" spans="1:22" x14ac:dyDescent="0.25">
      <c r="A276" s="7"/>
      <c r="B276" s="8"/>
      <c r="C276" s="8"/>
      <c r="D276" s="9"/>
      <c r="E276" s="10"/>
      <c r="F276" s="10"/>
      <c r="G276" s="11"/>
      <c r="H276" s="12"/>
      <c r="I276" s="13"/>
      <c r="J276" s="14" t="str">
        <f>StaffPayroll[[#This Row],[Leave Blank]]&amp;" "&amp;StaffPayroll[[#This Row],[Employee, number or code]]</f>
        <v xml:space="preserve"> </v>
      </c>
      <c r="K276" s="14" t="str">
        <f>_xlfn.IFNA(VLOOKUP(StaffPayroll[[#This Row],[Position / Title]],[1]Lists!A:C,3,FALSE),"")</f>
        <v/>
      </c>
      <c r="L276" s="14">
        <f>StaffPayroll[[#This Row],[Payroll Period Ends Date (Minimum two months)]]-StaffPayroll[[#This Row],[Payroll Period Begins Date        (Must start after 6/1/2025)]]+1</f>
        <v>1</v>
      </c>
      <c r="M276" s="15">
        <f>IFERROR(IF(VLOOKUP(K276,'[1]Facility Info Input'!$B$25:$D$34,3,FALSE)="",1,VLOOKUP(K276,'[1]Facility Info Input'!$B$25:$D$34,3,FALSE)),0)</f>
        <v>0</v>
      </c>
      <c r="N276" s="16" t="str">
        <f>IF(StaffPayroll[[#This Row],[Employee, number or code]]="","",IF(StaffPayroll[[#This Row],[Position / Title]]="","",VLOOKUP(StaffPayroll[[#This Row],[Position / Title]],[1]Lists!A:C,2,FALSE)))</f>
        <v/>
      </c>
      <c r="O276" s="16">
        <f>IF(D276="",0,StaffPayroll[[#This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6" s="17">
        <f>IF(StaffPayroll[[#This Row],[Hourly WSB  Wage Minimum]]="",0,StaffPayroll[[#This Row],[Annual NF Wage Costs after WSB Minimum]]-StaffPayroll[[#This Row],[Annual NF Wage Costs before WSB Minimum]])</f>
        <v>0</v>
      </c>
      <c r="R276" s="17">
        <f>IFERROR(IF(StaffPayroll[[#This Row],[Annual Cost of Wage Increase included in Rate Adjustment]]=0,0,Q276*'[1]Facility Info Input'!$F$10),0)</f>
        <v>0</v>
      </c>
      <c r="S276" s="18">
        <f>IFERROR(IF(StaffPayroll[[#This Row],[Annual Cost of Wage Increase included in Rate Adjustment]]=0,0,IF('[1]Facility Info Input'!$F$11&lt;=0,0,Q276*'[1]Facility Info Input'!$F$11)),0)</f>
        <v>0</v>
      </c>
      <c r="T276" s="18">
        <f>IFERROR(IF(StaffPayroll[[#This Row],[Annual Cost of Wage Increase included in Rate Adjustment]]=0,0,IF('[1]Facility Info Input'!$F$12&lt;=0,0,Q276*'[1]Facility Info Input'!$F$12)),0)</f>
        <v>0</v>
      </c>
      <c r="U276" s="18">
        <f t="shared" si="8"/>
        <v>0</v>
      </c>
      <c r="V276" s="19">
        <f t="shared" si="9"/>
        <v>0</v>
      </c>
    </row>
    <row r="277" spans="1:22" x14ac:dyDescent="0.25">
      <c r="A277" s="7"/>
      <c r="B277" s="8"/>
      <c r="C277" s="8"/>
      <c r="D277" s="9"/>
      <c r="E277" s="10"/>
      <c r="F277" s="10"/>
      <c r="G277" s="11"/>
      <c r="H277" s="12"/>
      <c r="I277" s="13"/>
      <c r="J277" s="14" t="str">
        <f>StaffPayroll[[#This Row],[Leave Blank]]&amp;" "&amp;StaffPayroll[[#This Row],[Employee, number or code]]</f>
        <v xml:space="preserve"> </v>
      </c>
      <c r="K277" s="14" t="str">
        <f>_xlfn.IFNA(VLOOKUP(StaffPayroll[[#This Row],[Position / Title]],[1]Lists!A:C,3,FALSE),"")</f>
        <v/>
      </c>
      <c r="L277" s="14">
        <f>StaffPayroll[[#This Row],[Payroll Period Ends Date (Minimum two months)]]-StaffPayroll[[#This Row],[Payroll Period Begins Date        (Must start after 6/1/2025)]]+1</f>
        <v>1</v>
      </c>
      <c r="M277" s="15">
        <f>IFERROR(IF(VLOOKUP(K277,'[1]Facility Info Input'!$B$25:$D$34,3,FALSE)="",1,VLOOKUP(K277,'[1]Facility Info Input'!$B$25:$D$34,3,FALSE)),0)</f>
        <v>0</v>
      </c>
      <c r="N277" s="16" t="str">
        <f>IF(StaffPayroll[[#This Row],[Employee, number or code]]="","",IF(StaffPayroll[[#This Row],[Position / Title]]="","",VLOOKUP(StaffPayroll[[#This Row],[Position / Title]],[1]Lists!A:C,2,FALSE)))</f>
        <v/>
      </c>
      <c r="O277" s="16">
        <f>IF(D277="",0,StaffPayroll[[#This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7" s="17">
        <f>IF(StaffPayroll[[#This Row],[Hourly WSB  Wage Minimum]]="",0,StaffPayroll[[#This Row],[Annual NF Wage Costs after WSB Minimum]]-StaffPayroll[[#This Row],[Annual NF Wage Costs before WSB Minimum]])</f>
        <v>0</v>
      </c>
      <c r="R277" s="17">
        <f>IFERROR(IF(StaffPayroll[[#This Row],[Annual Cost of Wage Increase included in Rate Adjustment]]=0,0,Q277*'[1]Facility Info Input'!$F$10),0)</f>
        <v>0</v>
      </c>
      <c r="S277" s="18">
        <f>IFERROR(IF(StaffPayroll[[#This Row],[Annual Cost of Wage Increase included in Rate Adjustment]]=0,0,IF('[1]Facility Info Input'!$F$11&lt;=0,0,Q277*'[1]Facility Info Input'!$F$11)),0)</f>
        <v>0</v>
      </c>
      <c r="T277" s="18">
        <f>IFERROR(IF(StaffPayroll[[#This Row],[Annual Cost of Wage Increase included in Rate Adjustment]]=0,0,IF('[1]Facility Info Input'!$F$12&lt;=0,0,Q277*'[1]Facility Info Input'!$F$12)),0)</f>
        <v>0</v>
      </c>
      <c r="U277" s="18">
        <f t="shared" si="8"/>
        <v>0</v>
      </c>
      <c r="V277" s="19">
        <f t="shared" si="9"/>
        <v>0</v>
      </c>
    </row>
    <row r="278" spans="1:22" x14ac:dyDescent="0.25">
      <c r="A278" s="7"/>
      <c r="B278" s="8"/>
      <c r="C278" s="8"/>
      <c r="D278" s="9"/>
      <c r="E278" s="10"/>
      <c r="F278" s="10"/>
      <c r="G278" s="11"/>
      <c r="H278" s="12"/>
      <c r="I278" s="13"/>
      <c r="J278" s="14" t="str">
        <f>StaffPayroll[[#This Row],[Leave Blank]]&amp;" "&amp;StaffPayroll[[#This Row],[Employee, number or code]]</f>
        <v xml:space="preserve"> </v>
      </c>
      <c r="K278" s="14" t="str">
        <f>_xlfn.IFNA(VLOOKUP(StaffPayroll[[#This Row],[Position / Title]],[1]Lists!A:C,3,FALSE),"")</f>
        <v/>
      </c>
      <c r="L278" s="14">
        <f>StaffPayroll[[#This Row],[Payroll Period Ends Date (Minimum two months)]]-StaffPayroll[[#This Row],[Payroll Period Begins Date        (Must start after 6/1/2025)]]+1</f>
        <v>1</v>
      </c>
      <c r="M278" s="15">
        <f>IFERROR(IF(VLOOKUP(K278,'[1]Facility Info Input'!$B$25:$D$34,3,FALSE)="",1,VLOOKUP(K278,'[1]Facility Info Input'!$B$25:$D$34,3,FALSE)),0)</f>
        <v>0</v>
      </c>
      <c r="N278" s="16" t="str">
        <f>IF(StaffPayroll[[#This Row],[Employee, number or code]]="","",IF(StaffPayroll[[#This Row],[Position / Title]]="","",VLOOKUP(StaffPayroll[[#This Row],[Position / Title]],[1]Lists!A:C,2,FALSE)))</f>
        <v/>
      </c>
      <c r="O278" s="16">
        <f>IF(D278="",0,StaffPayroll[[#This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8" s="17">
        <f>IF(StaffPayroll[[#This Row],[Hourly WSB  Wage Minimum]]="",0,StaffPayroll[[#This Row],[Annual NF Wage Costs after WSB Minimum]]-StaffPayroll[[#This Row],[Annual NF Wage Costs before WSB Minimum]])</f>
        <v>0</v>
      </c>
      <c r="R278" s="17">
        <f>IFERROR(IF(StaffPayroll[[#This Row],[Annual Cost of Wage Increase included in Rate Adjustment]]=0,0,Q278*'[1]Facility Info Input'!$F$10),0)</f>
        <v>0</v>
      </c>
      <c r="S278" s="18">
        <f>IFERROR(IF(StaffPayroll[[#This Row],[Annual Cost of Wage Increase included in Rate Adjustment]]=0,0,IF('[1]Facility Info Input'!$F$11&lt;=0,0,Q278*'[1]Facility Info Input'!$F$11)),0)</f>
        <v>0</v>
      </c>
      <c r="T278" s="18">
        <f>IFERROR(IF(StaffPayroll[[#This Row],[Annual Cost of Wage Increase included in Rate Adjustment]]=0,0,IF('[1]Facility Info Input'!$F$12&lt;=0,0,Q278*'[1]Facility Info Input'!$F$12)),0)</f>
        <v>0</v>
      </c>
      <c r="U278" s="18">
        <f t="shared" si="8"/>
        <v>0</v>
      </c>
      <c r="V278" s="19">
        <f t="shared" si="9"/>
        <v>0</v>
      </c>
    </row>
    <row r="279" spans="1:22" x14ac:dyDescent="0.25">
      <c r="A279" s="7"/>
      <c r="B279" s="8"/>
      <c r="C279" s="8"/>
      <c r="D279" s="9"/>
      <c r="E279" s="10"/>
      <c r="F279" s="10"/>
      <c r="G279" s="11"/>
      <c r="H279" s="12"/>
      <c r="I279" s="13"/>
      <c r="J279" s="14" t="str">
        <f>StaffPayroll[[#This Row],[Leave Blank]]&amp;" "&amp;StaffPayroll[[#This Row],[Employee, number or code]]</f>
        <v xml:space="preserve"> </v>
      </c>
      <c r="K279" s="14" t="str">
        <f>_xlfn.IFNA(VLOOKUP(StaffPayroll[[#This Row],[Position / Title]],[1]Lists!A:C,3,FALSE),"")</f>
        <v/>
      </c>
      <c r="L279" s="14">
        <f>StaffPayroll[[#This Row],[Payroll Period Ends Date (Minimum two months)]]-StaffPayroll[[#This Row],[Payroll Period Begins Date        (Must start after 6/1/2025)]]+1</f>
        <v>1</v>
      </c>
      <c r="M279" s="15">
        <f>IFERROR(IF(VLOOKUP(K279,'[1]Facility Info Input'!$B$25:$D$34,3,FALSE)="",1,VLOOKUP(K279,'[1]Facility Info Input'!$B$25:$D$34,3,FALSE)),0)</f>
        <v>0</v>
      </c>
      <c r="N279" s="16" t="str">
        <f>IF(StaffPayroll[[#This Row],[Employee, number or code]]="","",IF(StaffPayroll[[#This Row],[Position / Title]]="","",VLOOKUP(StaffPayroll[[#This Row],[Position / Title]],[1]Lists!A:C,2,FALSE)))</f>
        <v/>
      </c>
      <c r="O279" s="16">
        <f>IF(D279="",0,StaffPayroll[[#This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9" s="17">
        <f>IF(StaffPayroll[[#This Row],[Hourly WSB  Wage Minimum]]="",0,StaffPayroll[[#This Row],[Annual NF Wage Costs after WSB Minimum]]-StaffPayroll[[#This Row],[Annual NF Wage Costs before WSB Minimum]])</f>
        <v>0</v>
      </c>
      <c r="R279" s="17">
        <f>IFERROR(IF(StaffPayroll[[#This Row],[Annual Cost of Wage Increase included in Rate Adjustment]]=0,0,Q279*'[1]Facility Info Input'!$F$10),0)</f>
        <v>0</v>
      </c>
      <c r="S279" s="18">
        <f>IFERROR(IF(StaffPayroll[[#This Row],[Annual Cost of Wage Increase included in Rate Adjustment]]=0,0,IF('[1]Facility Info Input'!$F$11&lt;=0,0,Q279*'[1]Facility Info Input'!$F$11)),0)</f>
        <v>0</v>
      </c>
      <c r="T279" s="18">
        <f>IFERROR(IF(StaffPayroll[[#This Row],[Annual Cost of Wage Increase included in Rate Adjustment]]=0,0,IF('[1]Facility Info Input'!$F$12&lt;=0,0,Q279*'[1]Facility Info Input'!$F$12)),0)</f>
        <v>0</v>
      </c>
      <c r="U279" s="18">
        <f t="shared" si="8"/>
        <v>0</v>
      </c>
      <c r="V279" s="19">
        <f t="shared" si="9"/>
        <v>0</v>
      </c>
    </row>
    <row r="280" spans="1:22" x14ac:dyDescent="0.25">
      <c r="A280" s="7"/>
      <c r="B280" s="8"/>
      <c r="C280" s="8"/>
      <c r="D280" s="9"/>
      <c r="E280" s="10"/>
      <c r="F280" s="10"/>
      <c r="G280" s="11"/>
      <c r="H280" s="12"/>
      <c r="I280" s="13"/>
      <c r="J280" s="14" t="str">
        <f>StaffPayroll[[#This Row],[Leave Blank]]&amp;" "&amp;StaffPayroll[[#This Row],[Employee, number or code]]</f>
        <v xml:space="preserve"> </v>
      </c>
      <c r="K280" s="14" t="str">
        <f>_xlfn.IFNA(VLOOKUP(StaffPayroll[[#This Row],[Position / Title]],[1]Lists!A:C,3,FALSE),"")</f>
        <v/>
      </c>
      <c r="L280" s="14">
        <f>StaffPayroll[[#This Row],[Payroll Period Ends Date (Minimum two months)]]-StaffPayroll[[#This Row],[Payroll Period Begins Date        (Must start after 6/1/2025)]]+1</f>
        <v>1</v>
      </c>
      <c r="M280" s="15">
        <f>IFERROR(IF(VLOOKUP(K280,'[1]Facility Info Input'!$B$25:$D$34,3,FALSE)="",1,VLOOKUP(K280,'[1]Facility Info Input'!$B$25:$D$34,3,FALSE)),0)</f>
        <v>0</v>
      </c>
      <c r="N280" s="16" t="str">
        <f>IF(StaffPayroll[[#This Row],[Employee, number or code]]="","",IF(StaffPayroll[[#This Row],[Position / Title]]="","",VLOOKUP(StaffPayroll[[#This Row],[Position / Title]],[1]Lists!A:C,2,FALSE)))</f>
        <v/>
      </c>
      <c r="O280" s="16">
        <f>IF(D280="",0,StaffPayroll[[#This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0" s="17">
        <f>IF(StaffPayroll[[#This Row],[Hourly WSB  Wage Minimum]]="",0,StaffPayroll[[#This Row],[Annual NF Wage Costs after WSB Minimum]]-StaffPayroll[[#This Row],[Annual NF Wage Costs before WSB Minimum]])</f>
        <v>0</v>
      </c>
      <c r="R280" s="17">
        <f>IFERROR(IF(StaffPayroll[[#This Row],[Annual Cost of Wage Increase included in Rate Adjustment]]=0,0,Q280*'[1]Facility Info Input'!$F$10),0)</f>
        <v>0</v>
      </c>
      <c r="S280" s="18">
        <f>IFERROR(IF(StaffPayroll[[#This Row],[Annual Cost of Wage Increase included in Rate Adjustment]]=0,0,IF('[1]Facility Info Input'!$F$11&lt;=0,0,Q280*'[1]Facility Info Input'!$F$11)),0)</f>
        <v>0</v>
      </c>
      <c r="T280" s="18">
        <f>IFERROR(IF(StaffPayroll[[#This Row],[Annual Cost of Wage Increase included in Rate Adjustment]]=0,0,IF('[1]Facility Info Input'!$F$12&lt;=0,0,Q280*'[1]Facility Info Input'!$F$12)),0)</f>
        <v>0</v>
      </c>
      <c r="U280" s="18">
        <f t="shared" si="8"/>
        <v>0</v>
      </c>
      <c r="V280" s="19">
        <f t="shared" si="9"/>
        <v>0</v>
      </c>
    </row>
    <row r="281" spans="1:22" x14ac:dyDescent="0.25">
      <c r="A281" s="7"/>
      <c r="B281" s="8"/>
      <c r="C281" s="8"/>
      <c r="D281" s="9"/>
      <c r="E281" s="10"/>
      <c r="F281" s="10"/>
      <c r="G281" s="11"/>
      <c r="H281" s="12"/>
      <c r="I281" s="13"/>
      <c r="J281" s="14" t="str">
        <f>StaffPayroll[[#This Row],[Leave Blank]]&amp;" "&amp;StaffPayroll[[#This Row],[Employee, number or code]]</f>
        <v xml:space="preserve"> </v>
      </c>
      <c r="K281" s="14" t="str">
        <f>_xlfn.IFNA(VLOOKUP(StaffPayroll[[#This Row],[Position / Title]],[1]Lists!A:C,3,FALSE),"")</f>
        <v/>
      </c>
      <c r="L281" s="14">
        <f>StaffPayroll[[#This Row],[Payroll Period Ends Date (Minimum two months)]]-StaffPayroll[[#This Row],[Payroll Period Begins Date        (Must start after 6/1/2025)]]+1</f>
        <v>1</v>
      </c>
      <c r="M281" s="15">
        <f>IFERROR(IF(VLOOKUP(K281,'[1]Facility Info Input'!$B$25:$D$34,3,FALSE)="",1,VLOOKUP(K281,'[1]Facility Info Input'!$B$25:$D$34,3,FALSE)),0)</f>
        <v>0</v>
      </c>
      <c r="N281" s="16" t="str">
        <f>IF(StaffPayroll[[#This Row],[Employee, number or code]]="","",IF(StaffPayroll[[#This Row],[Position / Title]]="","",VLOOKUP(StaffPayroll[[#This Row],[Position / Title]],[1]Lists!A:C,2,FALSE)))</f>
        <v/>
      </c>
      <c r="O281" s="16">
        <f>IF(D281="",0,StaffPayroll[[#This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1" s="17">
        <f>IF(StaffPayroll[[#This Row],[Hourly WSB  Wage Minimum]]="",0,StaffPayroll[[#This Row],[Annual NF Wage Costs after WSB Minimum]]-StaffPayroll[[#This Row],[Annual NF Wage Costs before WSB Minimum]])</f>
        <v>0</v>
      </c>
      <c r="R281" s="17">
        <f>IFERROR(IF(StaffPayroll[[#This Row],[Annual Cost of Wage Increase included in Rate Adjustment]]=0,0,Q281*'[1]Facility Info Input'!$F$10),0)</f>
        <v>0</v>
      </c>
      <c r="S281" s="18">
        <f>IFERROR(IF(StaffPayroll[[#This Row],[Annual Cost of Wage Increase included in Rate Adjustment]]=0,0,IF('[1]Facility Info Input'!$F$11&lt;=0,0,Q281*'[1]Facility Info Input'!$F$11)),0)</f>
        <v>0</v>
      </c>
      <c r="T281" s="18">
        <f>IFERROR(IF(StaffPayroll[[#This Row],[Annual Cost of Wage Increase included in Rate Adjustment]]=0,0,IF('[1]Facility Info Input'!$F$12&lt;=0,0,Q281*'[1]Facility Info Input'!$F$12)),0)</f>
        <v>0</v>
      </c>
      <c r="U281" s="18">
        <f t="shared" si="8"/>
        <v>0</v>
      </c>
      <c r="V281" s="19">
        <f t="shared" si="9"/>
        <v>0</v>
      </c>
    </row>
    <row r="282" spans="1:22" x14ac:dyDescent="0.25">
      <c r="A282" s="7"/>
      <c r="B282" s="8"/>
      <c r="C282" s="8"/>
      <c r="D282" s="9"/>
      <c r="E282" s="10"/>
      <c r="F282" s="10"/>
      <c r="G282" s="11"/>
      <c r="H282" s="12"/>
      <c r="I282" s="13"/>
      <c r="J282" s="14" t="str">
        <f>StaffPayroll[[#This Row],[Leave Blank]]&amp;" "&amp;StaffPayroll[[#This Row],[Employee, number or code]]</f>
        <v xml:space="preserve"> </v>
      </c>
      <c r="K282" s="14" t="str">
        <f>_xlfn.IFNA(VLOOKUP(StaffPayroll[[#This Row],[Position / Title]],[1]Lists!A:C,3,FALSE),"")</f>
        <v/>
      </c>
      <c r="L282" s="14">
        <f>StaffPayroll[[#This Row],[Payroll Period Ends Date (Minimum two months)]]-StaffPayroll[[#This Row],[Payroll Period Begins Date        (Must start after 6/1/2025)]]+1</f>
        <v>1</v>
      </c>
      <c r="M282" s="15">
        <f>IFERROR(IF(VLOOKUP(K282,'[1]Facility Info Input'!$B$25:$D$34,3,FALSE)="",1,VLOOKUP(K282,'[1]Facility Info Input'!$B$25:$D$34,3,FALSE)),0)</f>
        <v>0</v>
      </c>
      <c r="N282" s="16" t="str">
        <f>IF(StaffPayroll[[#This Row],[Employee, number or code]]="","",IF(StaffPayroll[[#This Row],[Position / Title]]="","",VLOOKUP(StaffPayroll[[#This Row],[Position / Title]],[1]Lists!A:C,2,FALSE)))</f>
        <v/>
      </c>
      <c r="O282" s="16">
        <f>IF(D282="",0,StaffPayroll[[#This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2" s="17">
        <f>IF(StaffPayroll[[#This Row],[Hourly WSB  Wage Minimum]]="",0,StaffPayroll[[#This Row],[Annual NF Wage Costs after WSB Minimum]]-StaffPayroll[[#This Row],[Annual NF Wage Costs before WSB Minimum]])</f>
        <v>0</v>
      </c>
      <c r="R282" s="17">
        <f>IFERROR(IF(StaffPayroll[[#This Row],[Annual Cost of Wage Increase included in Rate Adjustment]]=0,0,Q282*'[1]Facility Info Input'!$F$10),0)</f>
        <v>0</v>
      </c>
      <c r="S282" s="18">
        <f>IFERROR(IF(StaffPayroll[[#This Row],[Annual Cost of Wage Increase included in Rate Adjustment]]=0,0,IF('[1]Facility Info Input'!$F$11&lt;=0,0,Q282*'[1]Facility Info Input'!$F$11)),0)</f>
        <v>0</v>
      </c>
      <c r="T282" s="18">
        <f>IFERROR(IF(StaffPayroll[[#This Row],[Annual Cost of Wage Increase included in Rate Adjustment]]=0,0,IF('[1]Facility Info Input'!$F$12&lt;=0,0,Q282*'[1]Facility Info Input'!$F$12)),0)</f>
        <v>0</v>
      </c>
      <c r="U282" s="18">
        <f t="shared" si="8"/>
        <v>0</v>
      </c>
      <c r="V282" s="19">
        <f t="shared" si="9"/>
        <v>0</v>
      </c>
    </row>
    <row r="283" spans="1:22" x14ac:dyDescent="0.25">
      <c r="A283" s="7"/>
      <c r="B283" s="8"/>
      <c r="C283" s="8"/>
      <c r="D283" s="9"/>
      <c r="E283" s="10"/>
      <c r="F283" s="10"/>
      <c r="G283" s="11"/>
      <c r="H283" s="12"/>
      <c r="I283" s="13"/>
      <c r="J283" s="14" t="str">
        <f>StaffPayroll[[#This Row],[Leave Blank]]&amp;" "&amp;StaffPayroll[[#This Row],[Employee, number or code]]</f>
        <v xml:space="preserve"> </v>
      </c>
      <c r="K283" s="14" t="str">
        <f>_xlfn.IFNA(VLOOKUP(StaffPayroll[[#This Row],[Position / Title]],[1]Lists!A:C,3,FALSE),"")</f>
        <v/>
      </c>
      <c r="L283" s="14">
        <f>StaffPayroll[[#This Row],[Payroll Period Ends Date (Minimum two months)]]-StaffPayroll[[#This Row],[Payroll Period Begins Date        (Must start after 6/1/2025)]]+1</f>
        <v>1</v>
      </c>
      <c r="M283" s="15">
        <f>IFERROR(IF(VLOOKUP(K283,'[1]Facility Info Input'!$B$25:$D$34,3,FALSE)="",1,VLOOKUP(K283,'[1]Facility Info Input'!$B$25:$D$34,3,FALSE)),0)</f>
        <v>0</v>
      </c>
      <c r="N283" s="16" t="str">
        <f>IF(StaffPayroll[[#This Row],[Employee, number or code]]="","",IF(StaffPayroll[[#This Row],[Position / Title]]="","",VLOOKUP(StaffPayroll[[#This Row],[Position / Title]],[1]Lists!A:C,2,FALSE)))</f>
        <v/>
      </c>
      <c r="O283" s="16">
        <f>IF(D283="",0,StaffPayroll[[#This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3" s="17">
        <f>IF(StaffPayroll[[#This Row],[Hourly WSB  Wage Minimum]]="",0,StaffPayroll[[#This Row],[Annual NF Wage Costs after WSB Minimum]]-StaffPayroll[[#This Row],[Annual NF Wage Costs before WSB Minimum]])</f>
        <v>0</v>
      </c>
      <c r="R283" s="17">
        <f>IFERROR(IF(StaffPayroll[[#This Row],[Annual Cost of Wage Increase included in Rate Adjustment]]=0,0,Q283*'[1]Facility Info Input'!$F$10),0)</f>
        <v>0</v>
      </c>
      <c r="S283" s="18">
        <f>IFERROR(IF(StaffPayroll[[#This Row],[Annual Cost of Wage Increase included in Rate Adjustment]]=0,0,IF('[1]Facility Info Input'!$F$11&lt;=0,0,Q283*'[1]Facility Info Input'!$F$11)),0)</f>
        <v>0</v>
      </c>
      <c r="T283" s="18">
        <f>IFERROR(IF(StaffPayroll[[#This Row],[Annual Cost of Wage Increase included in Rate Adjustment]]=0,0,IF('[1]Facility Info Input'!$F$12&lt;=0,0,Q283*'[1]Facility Info Input'!$F$12)),0)</f>
        <v>0</v>
      </c>
      <c r="U283" s="18">
        <f t="shared" si="8"/>
        <v>0</v>
      </c>
      <c r="V283" s="19">
        <f t="shared" si="9"/>
        <v>0</v>
      </c>
    </row>
    <row r="284" spans="1:22" x14ac:dyDescent="0.25">
      <c r="A284" s="7"/>
      <c r="B284" s="8"/>
      <c r="C284" s="8"/>
      <c r="D284" s="9"/>
      <c r="E284" s="10"/>
      <c r="F284" s="10"/>
      <c r="G284" s="11"/>
      <c r="H284" s="12"/>
      <c r="I284" s="13"/>
      <c r="J284" s="14" t="str">
        <f>StaffPayroll[[#This Row],[Leave Blank]]&amp;" "&amp;StaffPayroll[[#This Row],[Employee, number or code]]</f>
        <v xml:space="preserve"> </v>
      </c>
      <c r="K284" s="14" t="str">
        <f>_xlfn.IFNA(VLOOKUP(StaffPayroll[[#This Row],[Position / Title]],[1]Lists!A:C,3,FALSE),"")</f>
        <v/>
      </c>
      <c r="L284" s="14">
        <f>StaffPayroll[[#This Row],[Payroll Period Ends Date (Minimum two months)]]-StaffPayroll[[#This Row],[Payroll Period Begins Date        (Must start after 6/1/2025)]]+1</f>
        <v>1</v>
      </c>
      <c r="M284" s="15">
        <f>IFERROR(IF(VLOOKUP(K284,'[1]Facility Info Input'!$B$25:$D$34,3,FALSE)="",1,VLOOKUP(K284,'[1]Facility Info Input'!$B$25:$D$34,3,FALSE)),0)</f>
        <v>0</v>
      </c>
      <c r="N284" s="16" t="str">
        <f>IF(StaffPayroll[[#This Row],[Employee, number or code]]="","",IF(StaffPayroll[[#This Row],[Position / Title]]="","",VLOOKUP(StaffPayroll[[#This Row],[Position / Title]],[1]Lists!A:C,2,FALSE)))</f>
        <v/>
      </c>
      <c r="O284" s="16">
        <f>IF(D284="",0,StaffPayroll[[#This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4" s="17">
        <f>IF(StaffPayroll[[#This Row],[Hourly WSB  Wage Minimum]]="",0,StaffPayroll[[#This Row],[Annual NF Wage Costs after WSB Minimum]]-StaffPayroll[[#This Row],[Annual NF Wage Costs before WSB Minimum]])</f>
        <v>0</v>
      </c>
      <c r="R284" s="17">
        <f>IFERROR(IF(StaffPayroll[[#This Row],[Annual Cost of Wage Increase included in Rate Adjustment]]=0,0,Q284*'[1]Facility Info Input'!$F$10),0)</f>
        <v>0</v>
      </c>
      <c r="S284" s="18">
        <f>IFERROR(IF(StaffPayroll[[#This Row],[Annual Cost of Wage Increase included in Rate Adjustment]]=0,0,IF('[1]Facility Info Input'!$F$11&lt;=0,0,Q284*'[1]Facility Info Input'!$F$11)),0)</f>
        <v>0</v>
      </c>
      <c r="T284" s="18">
        <f>IFERROR(IF(StaffPayroll[[#This Row],[Annual Cost of Wage Increase included in Rate Adjustment]]=0,0,IF('[1]Facility Info Input'!$F$12&lt;=0,0,Q284*'[1]Facility Info Input'!$F$12)),0)</f>
        <v>0</v>
      </c>
      <c r="U284" s="18">
        <f t="shared" si="8"/>
        <v>0</v>
      </c>
      <c r="V284" s="19">
        <f t="shared" si="9"/>
        <v>0</v>
      </c>
    </row>
    <row r="285" spans="1:22" x14ac:dyDescent="0.25">
      <c r="A285" s="7"/>
      <c r="B285" s="8"/>
      <c r="C285" s="8"/>
      <c r="D285" s="9"/>
      <c r="E285" s="10"/>
      <c r="F285" s="10"/>
      <c r="G285" s="11"/>
      <c r="H285" s="12"/>
      <c r="I285" s="13"/>
      <c r="J285" s="14" t="str">
        <f>StaffPayroll[[#This Row],[Leave Blank]]&amp;" "&amp;StaffPayroll[[#This Row],[Employee, number or code]]</f>
        <v xml:space="preserve"> </v>
      </c>
      <c r="K285" s="14" t="str">
        <f>_xlfn.IFNA(VLOOKUP(StaffPayroll[[#This Row],[Position / Title]],[1]Lists!A:C,3,FALSE),"")</f>
        <v/>
      </c>
      <c r="L285" s="14">
        <f>StaffPayroll[[#This Row],[Payroll Period Ends Date (Minimum two months)]]-StaffPayroll[[#This Row],[Payroll Period Begins Date        (Must start after 6/1/2025)]]+1</f>
        <v>1</v>
      </c>
      <c r="M285" s="15">
        <f>IFERROR(IF(VLOOKUP(K285,'[1]Facility Info Input'!$B$25:$D$34,3,FALSE)="",1,VLOOKUP(K285,'[1]Facility Info Input'!$B$25:$D$34,3,FALSE)),0)</f>
        <v>0</v>
      </c>
      <c r="N285" s="16" t="str">
        <f>IF(StaffPayroll[[#This Row],[Employee, number or code]]="","",IF(StaffPayroll[[#This Row],[Position / Title]]="","",VLOOKUP(StaffPayroll[[#This Row],[Position / Title]],[1]Lists!A:C,2,FALSE)))</f>
        <v/>
      </c>
      <c r="O285" s="16">
        <f>IF(D285="",0,StaffPayroll[[#This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5" s="17">
        <f>IF(StaffPayroll[[#This Row],[Hourly WSB  Wage Minimum]]="",0,StaffPayroll[[#This Row],[Annual NF Wage Costs after WSB Minimum]]-StaffPayroll[[#This Row],[Annual NF Wage Costs before WSB Minimum]])</f>
        <v>0</v>
      </c>
      <c r="R285" s="17">
        <f>IFERROR(IF(StaffPayroll[[#This Row],[Annual Cost of Wage Increase included in Rate Adjustment]]=0,0,Q285*'[1]Facility Info Input'!$F$10),0)</f>
        <v>0</v>
      </c>
      <c r="S285" s="18">
        <f>IFERROR(IF(StaffPayroll[[#This Row],[Annual Cost of Wage Increase included in Rate Adjustment]]=0,0,IF('[1]Facility Info Input'!$F$11&lt;=0,0,Q285*'[1]Facility Info Input'!$F$11)),0)</f>
        <v>0</v>
      </c>
      <c r="T285" s="18">
        <f>IFERROR(IF(StaffPayroll[[#This Row],[Annual Cost of Wage Increase included in Rate Adjustment]]=0,0,IF('[1]Facility Info Input'!$F$12&lt;=0,0,Q285*'[1]Facility Info Input'!$F$12)),0)</f>
        <v>0</v>
      </c>
      <c r="U285" s="18">
        <f t="shared" si="8"/>
        <v>0</v>
      </c>
      <c r="V285" s="19">
        <f t="shared" si="9"/>
        <v>0</v>
      </c>
    </row>
    <row r="286" spans="1:22" x14ac:dyDescent="0.25">
      <c r="A286" s="7"/>
      <c r="B286" s="8"/>
      <c r="C286" s="8"/>
      <c r="D286" s="9"/>
      <c r="E286" s="10"/>
      <c r="F286" s="10"/>
      <c r="G286" s="11"/>
      <c r="H286" s="12"/>
      <c r="I286" s="13"/>
      <c r="J286" s="14" t="str">
        <f>StaffPayroll[[#This Row],[Leave Blank]]&amp;" "&amp;StaffPayroll[[#This Row],[Employee, number or code]]</f>
        <v xml:space="preserve"> </v>
      </c>
      <c r="K286" s="14" t="str">
        <f>_xlfn.IFNA(VLOOKUP(StaffPayroll[[#This Row],[Position / Title]],[1]Lists!A:C,3,FALSE),"")</f>
        <v/>
      </c>
      <c r="L286" s="14">
        <f>StaffPayroll[[#This Row],[Payroll Period Ends Date (Minimum two months)]]-StaffPayroll[[#This Row],[Payroll Period Begins Date        (Must start after 6/1/2025)]]+1</f>
        <v>1</v>
      </c>
      <c r="M286" s="15">
        <f>IFERROR(IF(VLOOKUP(K286,'[1]Facility Info Input'!$B$25:$D$34,3,FALSE)="",1,VLOOKUP(K286,'[1]Facility Info Input'!$B$25:$D$34,3,FALSE)),0)</f>
        <v>0</v>
      </c>
      <c r="N286" s="16" t="str">
        <f>IF(StaffPayroll[[#This Row],[Employee, number or code]]="","",IF(StaffPayroll[[#This Row],[Position / Title]]="","",VLOOKUP(StaffPayroll[[#This Row],[Position / Title]],[1]Lists!A:C,2,FALSE)))</f>
        <v/>
      </c>
      <c r="O286" s="16">
        <f>IF(D286="",0,StaffPayroll[[#This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6" s="17">
        <f>IF(StaffPayroll[[#This Row],[Hourly WSB  Wage Minimum]]="",0,StaffPayroll[[#This Row],[Annual NF Wage Costs after WSB Minimum]]-StaffPayroll[[#This Row],[Annual NF Wage Costs before WSB Minimum]])</f>
        <v>0</v>
      </c>
      <c r="R286" s="17">
        <f>IFERROR(IF(StaffPayroll[[#This Row],[Annual Cost of Wage Increase included in Rate Adjustment]]=0,0,Q286*'[1]Facility Info Input'!$F$10),0)</f>
        <v>0</v>
      </c>
      <c r="S286" s="18">
        <f>IFERROR(IF(StaffPayroll[[#This Row],[Annual Cost of Wage Increase included in Rate Adjustment]]=0,0,IF('[1]Facility Info Input'!$F$11&lt;=0,0,Q286*'[1]Facility Info Input'!$F$11)),0)</f>
        <v>0</v>
      </c>
      <c r="T286" s="18">
        <f>IFERROR(IF(StaffPayroll[[#This Row],[Annual Cost of Wage Increase included in Rate Adjustment]]=0,0,IF('[1]Facility Info Input'!$F$12&lt;=0,0,Q286*'[1]Facility Info Input'!$F$12)),0)</f>
        <v>0</v>
      </c>
      <c r="U286" s="18">
        <f t="shared" si="8"/>
        <v>0</v>
      </c>
      <c r="V286" s="19">
        <f t="shared" si="9"/>
        <v>0</v>
      </c>
    </row>
    <row r="287" spans="1:22" x14ac:dyDescent="0.25">
      <c r="A287" s="7"/>
      <c r="B287" s="8"/>
      <c r="C287" s="8"/>
      <c r="D287" s="9"/>
      <c r="E287" s="10"/>
      <c r="F287" s="10"/>
      <c r="G287" s="11"/>
      <c r="H287" s="12"/>
      <c r="I287" s="13"/>
      <c r="J287" s="14" t="str">
        <f>StaffPayroll[[#This Row],[Leave Blank]]&amp;" "&amp;StaffPayroll[[#This Row],[Employee, number or code]]</f>
        <v xml:space="preserve"> </v>
      </c>
      <c r="K287" s="14" t="str">
        <f>_xlfn.IFNA(VLOOKUP(StaffPayroll[[#This Row],[Position / Title]],[1]Lists!A:C,3,FALSE),"")</f>
        <v/>
      </c>
      <c r="L287" s="14">
        <f>StaffPayroll[[#This Row],[Payroll Period Ends Date (Minimum two months)]]-StaffPayroll[[#This Row],[Payroll Period Begins Date        (Must start after 6/1/2025)]]+1</f>
        <v>1</v>
      </c>
      <c r="M287" s="15">
        <f>IFERROR(IF(VLOOKUP(K287,'[1]Facility Info Input'!$B$25:$D$34,3,FALSE)="",1,VLOOKUP(K287,'[1]Facility Info Input'!$B$25:$D$34,3,FALSE)),0)</f>
        <v>0</v>
      </c>
      <c r="N287" s="16" t="str">
        <f>IF(StaffPayroll[[#This Row],[Employee, number or code]]="","",IF(StaffPayroll[[#This Row],[Position / Title]]="","",VLOOKUP(StaffPayroll[[#This Row],[Position / Title]],[1]Lists!A:C,2,FALSE)))</f>
        <v/>
      </c>
      <c r="O287" s="16">
        <f>IF(D287="",0,StaffPayroll[[#This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7" s="17">
        <f>IF(StaffPayroll[[#This Row],[Hourly WSB  Wage Minimum]]="",0,StaffPayroll[[#This Row],[Annual NF Wage Costs after WSB Minimum]]-StaffPayroll[[#This Row],[Annual NF Wage Costs before WSB Minimum]])</f>
        <v>0</v>
      </c>
      <c r="R287" s="17">
        <f>IFERROR(IF(StaffPayroll[[#This Row],[Annual Cost of Wage Increase included in Rate Adjustment]]=0,0,Q287*'[1]Facility Info Input'!$F$10),0)</f>
        <v>0</v>
      </c>
      <c r="S287" s="18">
        <f>IFERROR(IF(StaffPayroll[[#This Row],[Annual Cost of Wage Increase included in Rate Adjustment]]=0,0,IF('[1]Facility Info Input'!$F$11&lt;=0,0,Q287*'[1]Facility Info Input'!$F$11)),0)</f>
        <v>0</v>
      </c>
      <c r="T287" s="18">
        <f>IFERROR(IF(StaffPayroll[[#This Row],[Annual Cost of Wage Increase included in Rate Adjustment]]=0,0,IF('[1]Facility Info Input'!$F$12&lt;=0,0,Q287*'[1]Facility Info Input'!$F$12)),0)</f>
        <v>0</v>
      </c>
      <c r="U287" s="18">
        <f t="shared" si="8"/>
        <v>0</v>
      </c>
      <c r="V287" s="19">
        <f t="shared" si="9"/>
        <v>0</v>
      </c>
    </row>
    <row r="288" spans="1:22" x14ac:dyDescent="0.25">
      <c r="A288" s="7"/>
      <c r="B288" s="8"/>
      <c r="C288" s="8"/>
      <c r="D288" s="9"/>
      <c r="E288" s="10"/>
      <c r="F288" s="10"/>
      <c r="G288" s="11"/>
      <c r="H288" s="12"/>
      <c r="I288" s="13"/>
      <c r="J288" s="14" t="str">
        <f>StaffPayroll[[#This Row],[Leave Blank]]&amp;" "&amp;StaffPayroll[[#This Row],[Employee, number or code]]</f>
        <v xml:space="preserve"> </v>
      </c>
      <c r="K288" s="14" t="str">
        <f>_xlfn.IFNA(VLOOKUP(StaffPayroll[[#This Row],[Position / Title]],[1]Lists!A:C,3,FALSE),"")</f>
        <v/>
      </c>
      <c r="L288" s="14">
        <f>StaffPayroll[[#This Row],[Payroll Period Ends Date (Minimum two months)]]-StaffPayroll[[#This Row],[Payroll Period Begins Date        (Must start after 6/1/2025)]]+1</f>
        <v>1</v>
      </c>
      <c r="M288" s="15">
        <f>IFERROR(IF(VLOOKUP(K288,'[1]Facility Info Input'!$B$25:$D$34,3,FALSE)="",1,VLOOKUP(K288,'[1]Facility Info Input'!$B$25:$D$34,3,FALSE)),0)</f>
        <v>0</v>
      </c>
      <c r="N288" s="16" t="str">
        <f>IF(StaffPayroll[[#This Row],[Employee, number or code]]="","",IF(StaffPayroll[[#This Row],[Position / Title]]="","",VLOOKUP(StaffPayroll[[#This Row],[Position / Title]],[1]Lists!A:C,2,FALSE)))</f>
        <v/>
      </c>
      <c r="O288" s="16">
        <f>IF(D288="",0,StaffPayroll[[#This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8" s="17">
        <f>IF(StaffPayroll[[#This Row],[Hourly WSB  Wage Minimum]]="",0,StaffPayroll[[#This Row],[Annual NF Wage Costs after WSB Minimum]]-StaffPayroll[[#This Row],[Annual NF Wage Costs before WSB Minimum]])</f>
        <v>0</v>
      </c>
      <c r="R288" s="17">
        <f>IFERROR(IF(StaffPayroll[[#This Row],[Annual Cost of Wage Increase included in Rate Adjustment]]=0,0,Q288*'[1]Facility Info Input'!$F$10),0)</f>
        <v>0</v>
      </c>
      <c r="S288" s="18">
        <f>IFERROR(IF(StaffPayroll[[#This Row],[Annual Cost of Wage Increase included in Rate Adjustment]]=0,0,IF('[1]Facility Info Input'!$F$11&lt;=0,0,Q288*'[1]Facility Info Input'!$F$11)),0)</f>
        <v>0</v>
      </c>
      <c r="T288" s="18">
        <f>IFERROR(IF(StaffPayroll[[#This Row],[Annual Cost of Wage Increase included in Rate Adjustment]]=0,0,IF('[1]Facility Info Input'!$F$12&lt;=0,0,Q288*'[1]Facility Info Input'!$F$12)),0)</f>
        <v>0</v>
      </c>
      <c r="U288" s="18">
        <f t="shared" si="8"/>
        <v>0</v>
      </c>
      <c r="V288" s="19">
        <f t="shared" si="9"/>
        <v>0</v>
      </c>
    </row>
    <row r="289" spans="1:22" x14ac:dyDescent="0.25">
      <c r="A289" s="7"/>
      <c r="B289" s="8"/>
      <c r="C289" s="8"/>
      <c r="D289" s="9"/>
      <c r="E289" s="10"/>
      <c r="F289" s="10"/>
      <c r="G289" s="11"/>
      <c r="H289" s="12"/>
      <c r="I289" s="13"/>
      <c r="J289" s="14" t="str">
        <f>StaffPayroll[[#This Row],[Leave Blank]]&amp;" "&amp;StaffPayroll[[#This Row],[Employee, number or code]]</f>
        <v xml:space="preserve"> </v>
      </c>
      <c r="K289" s="14" t="str">
        <f>_xlfn.IFNA(VLOOKUP(StaffPayroll[[#This Row],[Position / Title]],[1]Lists!A:C,3,FALSE),"")</f>
        <v/>
      </c>
      <c r="L289" s="14">
        <f>StaffPayroll[[#This Row],[Payroll Period Ends Date (Minimum two months)]]-StaffPayroll[[#This Row],[Payroll Period Begins Date        (Must start after 6/1/2025)]]+1</f>
        <v>1</v>
      </c>
      <c r="M289" s="15">
        <f>IFERROR(IF(VLOOKUP(K289,'[1]Facility Info Input'!$B$25:$D$34,3,FALSE)="",1,VLOOKUP(K289,'[1]Facility Info Input'!$B$25:$D$34,3,FALSE)),0)</f>
        <v>0</v>
      </c>
      <c r="N289" s="16" t="str">
        <f>IF(StaffPayroll[[#This Row],[Employee, number or code]]="","",IF(StaffPayroll[[#This Row],[Position / Title]]="","",VLOOKUP(StaffPayroll[[#This Row],[Position / Title]],[1]Lists!A:C,2,FALSE)))</f>
        <v/>
      </c>
      <c r="O289" s="16">
        <f>IF(D289="",0,StaffPayroll[[#This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9" s="17">
        <f>IF(StaffPayroll[[#This Row],[Hourly WSB  Wage Minimum]]="",0,StaffPayroll[[#This Row],[Annual NF Wage Costs after WSB Minimum]]-StaffPayroll[[#This Row],[Annual NF Wage Costs before WSB Minimum]])</f>
        <v>0</v>
      </c>
      <c r="R289" s="17">
        <f>IFERROR(IF(StaffPayroll[[#This Row],[Annual Cost of Wage Increase included in Rate Adjustment]]=0,0,Q289*'[1]Facility Info Input'!$F$10),0)</f>
        <v>0</v>
      </c>
      <c r="S289" s="18">
        <f>IFERROR(IF(StaffPayroll[[#This Row],[Annual Cost of Wage Increase included in Rate Adjustment]]=0,0,IF('[1]Facility Info Input'!$F$11&lt;=0,0,Q289*'[1]Facility Info Input'!$F$11)),0)</f>
        <v>0</v>
      </c>
      <c r="T289" s="18">
        <f>IFERROR(IF(StaffPayroll[[#This Row],[Annual Cost of Wage Increase included in Rate Adjustment]]=0,0,IF('[1]Facility Info Input'!$F$12&lt;=0,0,Q289*'[1]Facility Info Input'!$F$12)),0)</f>
        <v>0</v>
      </c>
      <c r="U289" s="18">
        <f t="shared" si="8"/>
        <v>0</v>
      </c>
      <c r="V289" s="19">
        <f t="shared" si="9"/>
        <v>0</v>
      </c>
    </row>
    <row r="290" spans="1:22" x14ac:dyDescent="0.25">
      <c r="A290" s="7"/>
      <c r="B290" s="8"/>
      <c r="C290" s="8"/>
      <c r="D290" s="9"/>
      <c r="E290" s="10"/>
      <c r="F290" s="10"/>
      <c r="G290" s="11"/>
      <c r="H290" s="12"/>
      <c r="I290" s="13"/>
      <c r="J290" s="14" t="str">
        <f>StaffPayroll[[#This Row],[Leave Blank]]&amp;" "&amp;StaffPayroll[[#This Row],[Employee, number or code]]</f>
        <v xml:space="preserve"> </v>
      </c>
      <c r="K290" s="14" t="str">
        <f>_xlfn.IFNA(VLOOKUP(StaffPayroll[[#This Row],[Position / Title]],[1]Lists!A:C,3,FALSE),"")</f>
        <v/>
      </c>
      <c r="L290" s="14">
        <f>StaffPayroll[[#This Row],[Payroll Period Ends Date (Minimum two months)]]-StaffPayroll[[#This Row],[Payroll Period Begins Date        (Must start after 6/1/2025)]]+1</f>
        <v>1</v>
      </c>
      <c r="M290" s="15">
        <f>IFERROR(IF(VLOOKUP(K290,'[1]Facility Info Input'!$B$25:$D$34,3,FALSE)="",1,VLOOKUP(K290,'[1]Facility Info Input'!$B$25:$D$34,3,FALSE)),0)</f>
        <v>0</v>
      </c>
      <c r="N290" s="16" t="str">
        <f>IF(StaffPayroll[[#This Row],[Employee, number or code]]="","",IF(StaffPayroll[[#This Row],[Position / Title]]="","",VLOOKUP(StaffPayroll[[#This Row],[Position / Title]],[1]Lists!A:C,2,FALSE)))</f>
        <v/>
      </c>
      <c r="O290" s="16">
        <f>IF(D290="",0,StaffPayroll[[#This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0" s="17">
        <f>IF(StaffPayroll[[#This Row],[Hourly WSB  Wage Minimum]]="",0,StaffPayroll[[#This Row],[Annual NF Wage Costs after WSB Minimum]]-StaffPayroll[[#This Row],[Annual NF Wage Costs before WSB Minimum]])</f>
        <v>0</v>
      </c>
      <c r="R290" s="17">
        <f>IFERROR(IF(StaffPayroll[[#This Row],[Annual Cost of Wage Increase included in Rate Adjustment]]=0,0,Q290*'[1]Facility Info Input'!$F$10),0)</f>
        <v>0</v>
      </c>
      <c r="S290" s="18">
        <f>IFERROR(IF(StaffPayroll[[#This Row],[Annual Cost of Wage Increase included in Rate Adjustment]]=0,0,IF('[1]Facility Info Input'!$F$11&lt;=0,0,Q290*'[1]Facility Info Input'!$F$11)),0)</f>
        <v>0</v>
      </c>
      <c r="T290" s="18">
        <f>IFERROR(IF(StaffPayroll[[#This Row],[Annual Cost of Wage Increase included in Rate Adjustment]]=0,0,IF('[1]Facility Info Input'!$F$12&lt;=0,0,Q290*'[1]Facility Info Input'!$F$12)),0)</f>
        <v>0</v>
      </c>
      <c r="U290" s="18">
        <f t="shared" si="8"/>
        <v>0</v>
      </c>
      <c r="V290" s="19">
        <f t="shared" si="9"/>
        <v>0</v>
      </c>
    </row>
    <row r="291" spans="1:22" x14ac:dyDescent="0.25">
      <c r="A291" s="7"/>
      <c r="B291" s="8"/>
      <c r="C291" s="8"/>
      <c r="D291" s="9"/>
      <c r="E291" s="10"/>
      <c r="F291" s="10"/>
      <c r="G291" s="11"/>
      <c r="H291" s="12"/>
      <c r="I291" s="13"/>
      <c r="J291" s="14" t="str">
        <f>StaffPayroll[[#This Row],[Leave Blank]]&amp;" "&amp;StaffPayroll[[#This Row],[Employee, number or code]]</f>
        <v xml:space="preserve"> </v>
      </c>
      <c r="K291" s="14" t="str">
        <f>_xlfn.IFNA(VLOOKUP(StaffPayroll[[#This Row],[Position / Title]],[1]Lists!A:C,3,FALSE),"")</f>
        <v/>
      </c>
      <c r="L291" s="14">
        <f>StaffPayroll[[#This Row],[Payroll Period Ends Date (Minimum two months)]]-StaffPayroll[[#This Row],[Payroll Period Begins Date        (Must start after 6/1/2025)]]+1</f>
        <v>1</v>
      </c>
      <c r="M291" s="15">
        <f>IFERROR(IF(VLOOKUP(K291,'[1]Facility Info Input'!$B$25:$D$34,3,FALSE)="",1,VLOOKUP(K291,'[1]Facility Info Input'!$B$25:$D$34,3,FALSE)),0)</f>
        <v>0</v>
      </c>
      <c r="N291" s="16" t="str">
        <f>IF(StaffPayroll[[#This Row],[Employee, number or code]]="","",IF(StaffPayroll[[#This Row],[Position / Title]]="","",VLOOKUP(StaffPayroll[[#This Row],[Position / Title]],[1]Lists!A:C,2,FALSE)))</f>
        <v/>
      </c>
      <c r="O291" s="16">
        <f>IF(D291="",0,StaffPayroll[[#This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1" s="17">
        <f>IF(StaffPayroll[[#This Row],[Hourly WSB  Wage Minimum]]="",0,StaffPayroll[[#This Row],[Annual NF Wage Costs after WSB Minimum]]-StaffPayroll[[#This Row],[Annual NF Wage Costs before WSB Minimum]])</f>
        <v>0</v>
      </c>
      <c r="R291" s="17">
        <f>IFERROR(IF(StaffPayroll[[#This Row],[Annual Cost of Wage Increase included in Rate Adjustment]]=0,0,Q291*'[1]Facility Info Input'!$F$10),0)</f>
        <v>0</v>
      </c>
      <c r="S291" s="18">
        <f>IFERROR(IF(StaffPayroll[[#This Row],[Annual Cost of Wage Increase included in Rate Adjustment]]=0,0,IF('[1]Facility Info Input'!$F$11&lt;=0,0,Q291*'[1]Facility Info Input'!$F$11)),0)</f>
        <v>0</v>
      </c>
      <c r="T291" s="18">
        <f>IFERROR(IF(StaffPayroll[[#This Row],[Annual Cost of Wage Increase included in Rate Adjustment]]=0,0,IF('[1]Facility Info Input'!$F$12&lt;=0,0,Q291*'[1]Facility Info Input'!$F$12)),0)</f>
        <v>0</v>
      </c>
      <c r="U291" s="18">
        <f t="shared" si="8"/>
        <v>0</v>
      </c>
      <c r="V291" s="19">
        <f t="shared" si="9"/>
        <v>0</v>
      </c>
    </row>
    <row r="292" spans="1:22" x14ac:dyDescent="0.25">
      <c r="A292" s="7"/>
      <c r="B292" s="8"/>
      <c r="C292" s="8"/>
      <c r="D292" s="9"/>
      <c r="E292" s="10"/>
      <c r="F292" s="10"/>
      <c r="G292" s="11"/>
      <c r="H292" s="12"/>
      <c r="I292" s="13"/>
      <c r="J292" s="14" t="str">
        <f>StaffPayroll[[#This Row],[Leave Blank]]&amp;" "&amp;StaffPayroll[[#This Row],[Employee, number or code]]</f>
        <v xml:space="preserve"> </v>
      </c>
      <c r="K292" s="14" t="str">
        <f>_xlfn.IFNA(VLOOKUP(StaffPayroll[[#This Row],[Position / Title]],[1]Lists!A:C,3,FALSE),"")</f>
        <v/>
      </c>
      <c r="L292" s="14">
        <f>StaffPayroll[[#This Row],[Payroll Period Ends Date (Minimum two months)]]-StaffPayroll[[#This Row],[Payroll Period Begins Date        (Must start after 6/1/2025)]]+1</f>
        <v>1</v>
      </c>
      <c r="M292" s="15">
        <f>IFERROR(IF(VLOOKUP(K292,'[1]Facility Info Input'!$B$25:$D$34,3,FALSE)="",1,VLOOKUP(K292,'[1]Facility Info Input'!$B$25:$D$34,3,FALSE)),0)</f>
        <v>0</v>
      </c>
      <c r="N292" s="16" t="str">
        <f>IF(StaffPayroll[[#This Row],[Employee, number or code]]="","",IF(StaffPayroll[[#This Row],[Position / Title]]="","",VLOOKUP(StaffPayroll[[#This Row],[Position / Title]],[1]Lists!A:C,2,FALSE)))</f>
        <v/>
      </c>
      <c r="O292" s="16">
        <f>IF(D292="",0,StaffPayroll[[#This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2" s="17">
        <f>IF(StaffPayroll[[#This Row],[Hourly WSB  Wage Minimum]]="",0,StaffPayroll[[#This Row],[Annual NF Wage Costs after WSB Minimum]]-StaffPayroll[[#This Row],[Annual NF Wage Costs before WSB Minimum]])</f>
        <v>0</v>
      </c>
      <c r="R292" s="17">
        <f>IFERROR(IF(StaffPayroll[[#This Row],[Annual Cost of Wage Increase included in Rate Adjustment]]=0,0,Q292*'[1]Facility Info Input'!$F$10),0)</f>
        <v>0</v>
      </c>
      <c r="S292" s="18">
        <f>IFERROR(IF(StaffPayroll[[#This Row],[Annual Cost of Wage Increase included in Rate Adjustment]]=0,0,IF('[1]Facility Info Input'!$F$11&lt;=0,0,Q292*'[1]Facility Info Input'!$F$11)),0)</f>
        <v>0</v>
      </c>
      <c r="T292" s="18">
        <f>IFERROR(IF(StaffPayroll[[#This Row],[Annual Cost of Wage Increase included in Rate Adjustment]]=0,0,IF('[1]Facility Info Input'!$F$12&lt;=0,0,Q292*'[1]Facility Info Input'!$F$12)),0)</f>
        <v>0</v>
      </c>
      <c r="U292" s="18">
        <f t="shared" si="8"/>
        <v>0</v>
      </c>
      <c r="V292" s="19">
        <f t="shared" si="9"/>
        <v>0</v>
      </c>
    </row>
    <row r="293" spans="1:22" x14ac:dyDescent="0.25">
      <c r="A293" s="7"/>
      <c r="B293" s="8"/>
      <c r="C293" s="8"/>
      <c r="D293" s="9"/>
      <c r="E293" s="10"/>
      <c r="F293" s="10"/>
      <c r="G293" s="11"/>
      <c r="H293" s="12"/>
      <c r="I293" s="13"/>
      <c r="J293" s="14" t="str">
        <f>StaffPayroll[[#This Row],[Leave Blank]]&amp;" "&amp;StaffPayroll[[#This Row],[Employee, number or code]]</f>
        <v xml:space="preserve"> </v>
      </c>
      <c r="K293" s="14" t="str">
        <f>_xlfn.IFNA(VLOOKUP(StaffPayroll[[#This Row],[Position / Title]],[1]Lists!A:C,3,FALSE),"")</f>
        <v/>
      </c>
      <c r="L293" s="14">
        <f>StaffPayroll[[#This Row],[Payroll Period Ends Date (Minimum two months)]]-StaffPayroll[[#This Row],[Payroll Period Begins Date        (Must start after 6/1/2025)]]+1</f>
        <v>1</v>
      </c>
      <c r="M293" s="15">
        <f>IFERROR(IF(VLOOKUP(K293,'[1]Facility Info Input'!$B$25:$D$34,3,FALSE)="",1,VLOOKUP(K293,'[1]Facility Info Input'!$B$25:$D$34,3,FALSE)),0)</f>
        <v>0</v>
      </c>
      <c r="N293" s="16" t="str">
        <f>IF(StaffPayroll[[#This Row],[Employee, number or code]]="","",IF(StaffPayroll[[#This Row],[Position / Title]]="","",VLOOKUP(StaffPayroll[[#This Row],[Position / Title]],[1]Lists!A:C,2,FALSE)))</f>
        <v/>
      </c>
      <c r="O293" s="16">
        <f>IF(D293="",0,StaffPayroll[[#This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3" s="17">
        <f>IF(StaffPayroll[[#This Row],[Hourly WSB  Wage Minimum]]="",0,StaffPayroll[[#This Row],[Annual NF Wage Costs after WSB Minimum]]-StaffPayroll[[#This Row],[Annual NF Wage Costs before WSB Minimum]])</f>
        <v>0</v>
      </c>
      <c r="R293" s="17">
        <f>IFERROR(IF(StaffPayroll[[#This Row],[Annual Cost of Wage Increase included in Rate Adjustment]]=0,0,Q293*'[1]Facility Info Input'!$F$10),0)</f>
        <v>0</v>
      </c>
      <c r="S293" s="18">
        <f>IFERROR(IF(StaffPayroll[[#This Row],[Annual Cost of Wage Increase included in Rate Adjustment]]=0,0,IF('[1]Facility Info Input'!$F$11&lt;=0,0,Q293*'[1]Facility Info Input'!$F$11)),0)</f>
        <v>0</v>
      </c>
      <c r="T293" s="18">
        <f>IFERROR(IF(StaffPayroll[[#This Row],[Annual Cost of Wage Increase included in Rate Adjustment]]=0,0,IF('[1]Facility Info Input'!$F$12&lt;=0,0,Q293*'[1]Facility Info Input'!$F$12)),0)</f>
        <v>0</v>
      </c>
      <c r="U293" s="18">
        <f t="shared" si="8"/>
        <v>0</v>
      </c>
      <c r="V293" s="19">
        <f t="shared" si="9"/>
        <v>0</v>
      </c>
    </row>
    <row r="294" spans="1:22" x14ac:dyDescent="0.25">
      <c r="A294" s="7"/>
      <c r="B294" s="8"/>
      <c r="C294" s="8"/>
      <c r="D294" s="9"/>
      <c r="E294" s="10"/>
      <c r="F294" s="10"/>
      <c r="G294" s="11"/>
      <c r="H294" s="12"/>
      <c r="I294" s="13"/>
      <c r="J294" s="14" t="str">
        <f>StaffPayroll[[#This Row],[Leave Blank]]&amp;" "&amp;StaffPayroll[[#This Row],[Employee, number or code]]</f>
        <v xml:space="preserve"> </v>
      </c>
      <c r="K294" s="14" t="str">
        <f>_xlfn.IFNA(VLOOKUP(StaffPayroll[[#This Row],[Position / Title]],[1]Lists!A:C,3,FALSE),"")</f>
        <v/>
      </c>
      <c r="L294" s="14">
        <f>StaffPayroll[[#This Row],[Payroll Period Ends Date (Minimum two months)]]-StaffPayroll[[#This Row],[Payroll Period Begins Date        (Must start after 6/1/2025)]]+1</f>
        <v>1</v>
      </c>
      <c r="M294" s="15">
        <f>IFERROR(IF(VLOOKUP(K294,'[1]Facility Info Input'!$B$25:$D$34,3,FALSE)="",1,VLOOKUP(K294,'[1]Facility Info Input'!$B$25:$D$34,3,FALSE)),0)</f>
        <v>0</v>
      </c>
      <c r="N294" s="16" t="str">
        <f>IF(StaffPayroll[[#This Row],[Employee, number or code]]="","",IF(StaffPayroll[[#This Row],[Position / Title]]="","",VLOOKUP(StaffPayroll[[#This Row],[Position / Title]],[1]Lists!A:C,2,FALSE)))</f>
        <v/>
      </c>
      <c r="O294" s="16">
        <f>IF(D294="",0,StaffPayroll[[#This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4" s="17">
        <f>IF(StaffPayroll[[#This Row],[Hourly WSB  Wage Minimum]]="",0,StaffPayroll[[#This Row],[Annual NF Wage Costs after WSB Minimum]]-StaffPayroll[[#This Row],[Annual NF Wage Costs before WSB Minimum]])</f>
        <v>0</v>
      </c>
      <c r="R294" s="17">
        <f>IFERROR(IF(StaffPayroll[[#This Row],[Annual Cost of Wage Increase included in Rate Adjustment]]=0,0,Q294*'[1]Facility Info Input'!$F$10),0)</f>
        <v>0</v>
      </c>
      <c r="S294" s="18">
        <f>IFERROR(IF(StaffPayroll[[#This Row],[Annual Cost of Wage Increase included in Rate Adjustment]]=0,0,IF('[1]Facility Info Input'!$F$11&lt;=0,0,Q294*'[1]Facility Info Input'!$F$11)),0)</f>
        <v>0</v>
      </c>
      <c r="T294" s="18">
        <f>IFERROR(IF(StaffPayroll[[#This Row],[Annual Cost of Wage Increase included in Rate Adjustment]]=0,0,IF('[1]Facility Info Input'!$F$12&lt;=0,0,Q294*'[1]Facility Info Input'!$F$12)),0)</f>
        <v>0</v>
      </c>
      <c r="U294" s="18">
        <f t="shared" si="8"/>
        <v>0</v>
      </c>
      <c r="V294" s="19">
        <f t="shared" si="9"/>
        <v>0</v>
      </c>
    </row>
    <row r="295" spans="1:22" x14ac:dyDescent="0.25">
      <c r="A295" s="7"/>
      <c r="B295" s="8"/>
      <c r="C295" s="8"/>
      <c r="D295" s="9"/>
      <c r="E295" s="10"/>
      <c r="F295" s="10"/>
      <c r="G295" s="11"/>
      <c r="H295" s="12"/>
      <c r="I295" s="13"/>
      <c r="J295" s="14" t="str">
        <f>StaffPayroll[[#This Row],[Leave Blank]]&amp;" "&amp;StaffPayroll[[#This Row],[Employee, number or code]]</f>
        <v xml:space="preserve"> </v>
      </c>
      <c r="K295" s="14" t="str">
        <f>_xlfn.IFNA(VLOOKUP(StaffPayroll[[#This Row],[Position / Title]],[1]Lists!A:C,3,FALSE),"")</f>
        <v/>
      </c>
      <c r="L295" s="14">
        <f>StaffPayroll[[#This Row],[Payroll Period Ends Date (Minimum two months)]]-StaffPayroll[[#This Row],[Payroll Period Begins Date        (Must start after 6/1/2025)]]+1</f>
        <v>1</v>
      </c>
      <c r="M295" s="15">
        <f>IFERROR(IF(VLOOKUP(K295,'[1]Facility Info Input'!$B$25:$D$34,3,FALSE)="",1,VLOOKUP(K295,'[1]Facility Info Input'!$B$25:$D$34,3,FALSE)),0)</f>
        <v>0</v>
      </c>
      <c r="N295" s="16" t="str">
        <f>IF(StaffPayroll[[#This Row],[Employee, number or code]]="","",IF(StaffPayroll[[#This Row],[Position / Title]]="","",VLOOKUP(StaffPayroll[[#This Row],[Position / Title]],[1]Lists!A:C,2,FALSE)))</f>
        <v/>
      </c>
      <c r="O295" s="16">
        <f>IF(D295="",0,StaffPayroll[[#This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5" s="17">
        <f>IF(StaffPayroll[[#This Row],[Hourly WSB  Wage Minimum]]="",0,StaffPayroll[[#This Row],[Annual NF Wage Costs after WSB Minimum]]-StaffPayroll[[#This Row],[Annual NF Wage Costs before WSB Minimum]])</f>
        <v>0</v>
      </c>
      <c r="R295" s="17">
        <f>IFERROR(IF(StaffPayroll[[#This Row],[Annual Cost of Wage Increase included in Rate Adjustment]]=0,0,Q295*'[1]Facility Info Input'!$F$10),0)</f>
        <v>0</v>
      </c>
      <c r="S295" s="18">
        <f>IFERROR(IF(StaffPayroll[[#This Row],[Annual Cost of Wage Increase included in Rate Adjustment]]=0,0,IF('[1]Facility Info Input'!$F$11&lt;=0,0,Q295*'[1]Facility Info Input'!$F$11)),0)</f>
        <v>0</v>
      </c>
      <c r="T295" s="18">
        <f>IFERROR(IF(StaffPayroll[[#This Row],[Annual Cost of Wage Increase included in Rate Adjustment]]=0,0,IF('[1]Facility Info Input'!$F$12&lt;=0,0,Q295*'[1]Facility Info Input'!$F$12)),0)</f>
        <v>0</v>
      </c>
      <c r="U295" s="18">
        <f t="shared" si="8"/>
        <v>0</v>
      </c>
      <c r="V295" s="19">
        <f t="shared" si="9"/>
        <v>0</v>
      </c>
    </row>
    <row r="296" spans="1:22" x14ac:dyDescent="0.25">
      <c r="A296" s="7"/>
      <c r="B296" s="8"/>
      <c r="C296" s="8"/>
      <c r="D296" s="9"/>
      <c r="E296" s="10"/>
      <c r="F296" s="10"/>
      <c r="G296" s="11"/>
      <c r="H296" s="12"/>
      <c r="I296" s="13"/>
      <c r="J296" s="14" t="str">
        <f>StaffPayroll[[#This Row],[Leave Blank]]&amp;" "&amp;StaffPayroll[[#This Row],[Employee, number or code]]</f>
        <v xml:space="preserve"> </v>
      </c>
      <c r="K296" s="14" t="str">
        <f>_xlfn.IFNA(VLOOKUP(StaffPayroll[[#This Row],[Position / Title]],[1]Lists!A:C,3,FALSE),"")</f>
        <v/>
      </c>
      <c r="L296" s="14">
        <f>StaffPayroll[[#This Row],[Payroll Period Ends Date (Minimum two months)]]-StaffPayroll[[#This Row],[Payroll Period Begins Date        (Must start after 6/1/2025)]]+1</f>
        <v>1</v>
      </c>
      <c r="M296" s="15">
        <f>IFERROR(IF(VLOOKUP(K296,'[1]Facility Info Input'!$B$25:$D$34,3,FALSE)="",1,VLOOKUP(K296,'[1]Facility Info Input'!$B$25:$D$34,3,FALSE)),0)</f>
        <v>0</v>
      </c>
      <c r="N296" s="16" t="str">
        <f>IF(StaffPayroll[[#This Row],[Employee, number or code]]="","",IF(StaffPayroll[[#This Row],[Position / Title]]="","",VLOOKUP(StaffPayroll[[#This Row],[Position / Title]],[1]Lists!A:C,2,FALSE)))</f>
        <v/>
      </c>
      <c r="O296" s="16">
        <f>IF(D296="",0,StaffPayroll[[#This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6" s="17">
        <f>IF(StaffPayroll[[#This Row],[Hourly WSB  Wage Minimum]]="",0,StaffPayroll[[#This Row],[Annual NF Wage Costs after WSB Minimum]]-StaffPayroll[[#This Row],[Annual NF Wage Costs before WSB Minimum]])</f>
        <v>0</v>
      </c>
      <c r="R296" s="17">
        <f>IFERROR(IF(StaffPayroll[[#This Row],[Annual Cost of Wage Increase included in Rate Adjustment]]=0,0,Q296*'[1]Facility Info Input'!$F$10),0)</f>
        <v>0</v>
      </c>
      <c r="S296" s="18">
        <f>IFERROR(IF(StaffPayroll[[#This Row],[Annual Cost of Wage Increase included in Rate Adjustment]]=0,0,IF('[1]Facility Info Input'!$F$11&lt;=0,0,Q296*'[1]Facility Info Input'!$F$11)),0)</f>
        <v>0</v>
      </c>
      <c r="T296" s="18">
        <f>IFERROR(IF(StaffPayroll[[#This Row],[Annual Cost of Wage Increase included in Rate Adjustment]]=0,0,IF('[1]Facility Info Input'!$F$12&lt;=0,0,Q296*'[1]Facility Info Input'!$F$12)),0)</f>
        <v>0</v>
      </c>
      <c r="U296" s="18">
        <f t="shared" si="8"/>
        <v>0</v>
      </c>
      <c r="V296" s="19">
        <f t="shared" si="9"/>
        <v>0</v>
      </c>
    </row>
    <row r="297" spans="1:22" x14ac:dyDescent="0.25">
      <c r="A297" s="7"/>
      <c r="B297" s="8"/>
      <c r="C297" s="8"/>
      <c r="D297" s="9"/>
      <c r="E297" s="10"/>
      <c r="F297" s="10"/>
      <c r="G297" s="11"/>
      <c r="H297" s="12"/>
      <c r="I297" s="13"/>
      <c r="J297" s="14" t="str">
        <f>StaffPayroll[[#This Row],[Leave Blank]]&amp;" "&amp;StaffPayroll[[#This Row],[Employee, number or code]]</f>
        <v xml:space="preserve"> </v>
      </c>
      <c r="K297" s="14" t="str">
        <f>_xlfn.IFNA(VLOOKUP(StaffPayroll[[#This Row],[Position / Title]],[1]Lists!A:C,3,FALSE),"")</f>
        <v/>
      </c>
      <c r="L297" s="14">
        <f>StaffPayroll[[#This Row],[Payroll Period Ends Date (Minimum two months)]]-StaffPayroll[[#This Row],[Payroll Period Begins Date        (Must start after 6/1/2025)]]+1</f>
        <v>1</v>
      </c>
      <c r="M297" s="15">
        <f>IFERROR(IF(VLOOKUP(K297,'[1]Facility Info Input'!$B$25:$D$34,3,FALSE)="",1,VLOOKUP(K297,'[1]Facility Info Input'!$B$25:$D$34,3,FALSE)),0)</f>
        <v>0</v>
      </c>
      <c r="N297" s="16" t="str">
        <f>IF(StaffPayroll[[#This Row],[Employee, number or code]]="","",IF(StaffPayroll[[#This Row],[Position / Title]]="","",VLOOKUP(StaffPayroll[[#This Row],[Position / Title]],[1]Lists!A:C,2,FALSE)))</f>
        <v/>
      </c>
      <c r="O297" s="16">
        <f>IF(D297="",0,StaffPayroll[[#This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7" s="17">
        <f>IF(StaffPayroll[[#This Row],[Hourly WSB  Wage Minimum]]="",0,StaffPayroll[[#This Row],[Annual NF Wage Costs after WSB Minimum]]-StaffPayroll[[#This Row],[Annual NF Wage Costs before WSB Minimum]])</f>
        <v>0</v>
      </c>
      <c r="R297" s="17">
        <f>IFERROR(IF(StaffPayroll[[#This Row],[Annual Cost of Wage Increase included in Rate Adjustment]]=0,0,Q297*'[1]Facility Info Input'!$F$10),0)</f>
        <v>0</v>
      </c>
      <c r="S297" s="18">
        <f>IFERROR(IF(StaffPayroll[[#This Row],[Annual Cost of Wage Increase included in Rate Adjustment]]=0,0,IF('[1]Facility Info Input'!$F$11&lt;=0,0,Q297*'[1]Facility Info Input'!$F$11)),0)</f>
        <v>0</v>
      </c>
      <c r="T297" s="18">
        <f>IFERROR(IF(StaffPayroll[[#This Row],[Annual Cost of Wage Increase included in Rate Adjustment]]=0,0,IF('[1]Facility Info Input'!$F$12&lt;=0,0,Q297*'[1]Facility Info Input'!$F$12)),0)</f>
        <v>0</v>
      </c>
      <c r="U297" s="18">
        <f t="shared" si="8"/>
        <v>0</v>
      </c>
      <c r="V297" s="19">
        <f t="shared" si="9"/>
        <v>0</v>
      </c>
    </row>
    <row r="298" spans="1:22" x14ac:dyDescent="0.25">
      <c r="A298" s="7"/>
      <c r="B298" s="8"/>
      <c r="C298" s="8"/>
      <c r="D298" s="9"/>
      <c r="E298" s="10"/>
      <c r="F298" s="10"/>
      <c r="G298" s="11"/>
      <c r="H298" s="12"/>
      <c r="I298" s="13"/>
      <c r="J298" s="14" t="str">
        <f>StaffPayroll[[#This Row],[Leave Blank]]&amp;" "&amp;StaffPayroll[[#This Row],[Employee, number or code]]</f>
        <v xml:space="preserve"> </v>
      </c>
      <c r="K298" s="14" t="str">
        <f>_xlfn.IFNA(VLOOKUP(StaffPayroll[[#This Row],[Position / Title]],[1]Lists!A:C,3,FALSE),"")</f>
        <v/>
      </c>
      <c r="L298" s="14">
        <f>StaffPayroll[[#This Row],[Payroll Period Ends Date (Minimum two months)]]-StaffPayroll[[#This Row],[Payroll Period Begins Date        (Must start after 6/1/2025)]]+1</f>
        <v>1</v>
      </c>
      <c r="M298" s="15">
        <f>IFERROR(IF(VLOOKUP(K298,'[1]Facility Info Input'!$B$25:$D$34,3,FALSE)="",1,VLOOKUP(K298,'[1]Facility Info Input'!$B$25:$D$34,3,FALSE)),0)</f>
        <v>0</v>
      </c>
      <c r="N298" s="16" t="str">
        <f>IF(StaffPayroll[[#This Row],[Employee, number or code]]="","",IF(StaffPayroll[[#This Row],[Position / Title]]="","",VLOOKUP(StaffPayroll[[#This Row],[Position / Title]],[1]Lists!A:C,2,FALSE)))</f>
        <v/>
      </c>
      <c r="O298" s="16">
        <f>IF(D298="",0,StaffPayroll[[#This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8" s="17">
        <f>IF(StaffPayroll[[#This Row],[Hourly WSB  Wage Minimum]]="",0,StaffPayroll[[#This Row],[Annual NF Wage Costs after WSB Minimum]]-StaffPayroll[[#This Row],[Annual NF Wage Costs before WSB Minimum]])</f>
        <v>0</v>
      </c>
      <c r="R298" s="17">
        <f>IFERROR(IF(StaffPayroll[[#This Row],[Annual Cost of Wage Increase included in Rate Adjustment]]=0,0,Q298*'[1]Facility Info Input'!$F$10),0)</f>
        <v>0</v>
      </c>
      <c r="S298" s="18">
        <f>IFERROR(IF(StaffPayroll[[#This Row],[Annual Cost of Wage Increase included in Rate Adjustment]]=0,0,IF('[1]Facility Info Input'!$F$11&lt;=0,0,Q298*'[1]Facility Info Input'!$F$11)),0)</f>
        <v>0</v>
      </c>
      <c r="T298" s="18">
        <f>IFERROR(IF(StaffPayroll[[#This Row],[Annual Cost of Wage Increase included in Rate Adjustment]]=0,0,IF('[1]Facility Info Input'!$F$12&lt;=0,0,Q298*'[1]Facility Info Input'!$F$12)),0)</f>
        <v>0</v>
      </c>
      <c r="U298" s="18">
        <f t="shared" si="8"/>
        <v>0</v>
      </c>
      <c r="V298" s="19">
        <f t="shared" si="9"/>
        <v>0</v>
      </c>
    </row>
    <row r="299" spans="1:22" x14ac:dyDescent="0.25">
      <c r="A299" s="7"/>
      <c r="B299" s="8"/>
      <c r="C299" s="8"/>
      <c r="D299" s="9"/>
      <c r="E299" s="10"/>
      <c r="F299" s="10"/>
      <c r="G299" s="11"/>
      <c r="H299" s="12"/>
      <c r="I299" s="13"/>
      <c r="J299" s="14" t="str">
        <f>StaffPayroll[[#This Row],[Leave Blank]]&amp;" "&amp;StaffPayroll[[#This Row],[Employee, number or code]]</f>
        <v xml:space="preserve"> </v>
      </c>
      <c r="K299" s="14" t="str">
        <f>_xlfn.IFNA(VLOOKUP(StaffPayroll[[#This Row],[Position / Title]],[1]Lists!A:C,3,FALSE),"")</f>
        <v/>
      </c>
      <c r="L299" s="14">
        <f>StaffPayroll[[#This Row],[Payroll Period Ends Date (Minimum two months)]]-StaffPayroll[[#This Row],[Payroll Period Begins Date        (Must start after 6/1/2025)]]+1</f>
        <v>1</v>
      </c>
      <c r="M299" s="15">
        <f>IFERROR(IF(VLOOKUP(K299,'[1]Facility Info Input'!$B$25:$D$34,3,FALSE)="",1,VLOOKUP(K299,'[1]Facility Info Input'!$B$25:$D$34,3,FALSE)),0)</f>
        <v>0</v>
      </c>
      <c r="N299" s="16" t="str">
        <f>IF(StaffPayroll[[#This Row],[Employee, number or code]]="","",IF(StaffPayroll[[#This Row],[Position / Title]]="","",VLOOKUP(StaffPayroll[[#This Row],[Position / Title]],[1]Lists!A:C,2,FALSE)))</f>
        <v/>
      </c>
      <c r="O299" s="16">
        <f>IF(D299="",0,StaffPayroll[[#This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9" s="17">
        <f>IF(StaffPayroll[[#This Row],[Hourly WSB  Wage Minimum]]="",0,StaffPayroll[[#This Row],[Annual NF Wage Costs after WSB Minimum]]-StaffPayroll[[#This Row],[Annual NF Wage Costs before WSB Minimum]])</f>
        <v>0</v>
      </c>
      <c r="R299" s="17">
        <f>IFERROR(IF(StaffPayroll[[#This Row],[Annual Cost of Wage Increase included in Rate Adjustment]]=0,0,Q299*'[1]Facility Info Input'!$F$10),0)</f>
        <v>0</v>
      </c>
      <c r="S299" s="18">
        <f>IFERROR(IF(StaffPayroll[[#This Row],[Annual Cost of Wage Increase included in Rate Adjustment]]=0,0,IF('[1]Facility Info Input'!$F$11&lt;=0,0,Q299*'[1]Facility Info Input'!$F$11)),0)</f>
        <v>0</v>
      </c>
      <c r="T299" s="18">
        <f>IFERROR(IF(StaffPayroll[[#This Row],[Annual Cost of Wage Increase included in Rate Adjustment]]=0,0,IF('[1]Facility Info Input'!$F$12&lt;=0,0,Q299*'[1]Facility Info Input'!$F$12)),0)</f>
        <v>0</v>
      </c>
      <c r="U299" s="18">
        <f t="shared" si="8"/>
        <v>0</v>
      </c>
      <c r="V299" s="19">
        <f t="shared" si="9"/>
        <v>0</v>
      </c>
    </row>
    <row r="300" spans="1:22" x14ac:dyDescent="0.25">
      <c r="A300" s="7"/>
      <c r="B300" s="8"/>
      <c r="C300" s="8"/>
      <c r="D300" s="9"/>
      <c r="E300" s="10"/>
      <c r="F300" s="10"/>
      <c r="G300" s="11"/>
      <c r="H300" s="12"/>
      <c r="I300" s="13"/>
      <c r="J300" s="14" t="str">
        <f>StaffPayroll[[#This Row],[Leave Blank]]&amp;" "&amp;StaffPayroll[[#This Row],[Employee, number or code]]</f>
        <v xml:space="preserve"> </v>
      </c>
      <c r="K300" s="14" t="str">
        <f>_xlfn.IFNA(VLOOKUP(StaffPayroll[[#This Row],[Position / Title]],[1]Lists!A:C,3,FALSE),"")</f>
        <v/>
      </c>
      <c r="L300" s="14">
        <f>StaffPayroll[[#This Row],[Payroll Period Ends Date (Minimum two months)]]-StaffPayroll[[#This Row],[Payroll Period Begins Date        (Must start after 6/1/2025)]]+1</f>
        <v>1</v>
      </c>
      <c r="M300" s="15">
        <f>IFERROR(IF(VLOOKUP(K300,'[1]Facility Info Input'!$B$25:$D$34,3,FALSE)="",1,VLOOKUP(K300,'[1]Facility Info Input'!$B$25:$D$34,3,FALSE)),0)</f>
        <v>0</v>
      </c>
      <c r="N300" s="16" t="str">
        <f>IF(StaffPayroll[[#This Row],[Employee, number or code]]="","",IF(StaffPayroll[[#This Row],[Position / Title]]="","",VLOOKUP(StaffPayroll[[#This Row],[Position / Title]],[1]Lists!A:C,2,FALSE)))</f>
        <v/>
      </c>
      <c r="O300" s="16">
        <f>IF(D300="",0,StaffPayroll[[#This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0" s="17">
        <f>IF(StaffPayroll[[#This Row],[Hourly WSB  Wage Minimum]]="",0,StaffPayroll[[#This Row],[Annual NF Wage Costs after WSB Minimum]]-StaffPayroll[[#This Row],[Annual NF Wage Costs before WSB Minimum]])</f>
        <v>0</v>
      </c>
      <c r="R300" s="17">
        <f>IFERROR(IF(StaffPayroll[[#This Row],[Annual Cost of Wage Increase included in Rate Adjustment]]=0,0,Q300*'[1]Facility Info Input'!$F$10),0)</f>
        <v>0</v>
      </c>
      <c r="S300" s="18">
        <f>IFERROR(IF(StaffPayroll[[#This Row],[Annual Cost of Wage Increase included in Rate Adjustment]]=0,0,IF('[1]Facility Info Input'!$F$11&lt;=0,0,Q300*'[1]Facility Info Input'!$F$11)),0)</f>
        <v>0</v>
      </c>
      <c r="T300" s="18">
        <f>IFERROR(IF(StaffPayroll[[#This Row],[Annual Cost of Wage Increase included in Rate Adjustment]]=0,0,IF('[1]Facility Info Input'!$F$12&lt;=0,0,Q300*'[1]Facility Info Input'!$F$12)),0)</f>
        <v>0</v>
      </c>
      <c r="U300" s="18">
        <f t="shared" si="8"/>
        <v>0</v>
      </c>
      <c r="V300" s="19">
        <f t="shared" si="9"/>
        <v>0</v>
      </c>
    </row>
    <row r="301" spans="1:22" x14ac:dyDescent="0.25">
      <c r="A301" s="7"/>
      <c r="B301" s="8"/>
      <c r="C301" s="8"/>
      <c r="D301" s="9"/>
      <c r="E301" s="10"/>
      <c r="F301" s="10"/>
      <c r="G301" s="11"/>
      <c r="H301" s="12"/>
      <c r="I301" s="13"/>
      <c r="J301" s="14" t="str">
        <f>StaffPayroll[[#This Row],[Leave Blank]]&amp;" "&amp;StaffPayroll[[#This Row],[Employee, number or code]]</f>
        <v xml:space="preserve"> </v>
      </c>
      <c r="K301" s="14" t="str">
        <f>_xlfn.IFNA(VLOOKUP(StaffPayroll[[#This Row],[Position / Title]],[1]Lists!A:C,3,FALSE),"")</f>
        <v/>
      </c>
      <c r="L301" s="14">
        <f>StaffPayroll[[#This Row],[Payroll Period Ends Date (Minimum two months)]]-StaffPayroll[[#This Row],[Payroll Period Begins Date        (Must start after 6/1/2025)]]+1</f>
        <v>1</v>
      </c>
      <c r="M301" s="15">
        <f>IFERROR(IF(VLOOKUP(K301,'[1]Facility Info Input'!$B$25:$D$34,3,FALSE)="",1,VLOOKUP(K301,'[1]Facility Info Input'!$B$25:$D$34,3,FALSE)),0)</f>
        <v>0</v>
      </c>
      <c r="N301" s="16" t="str">
        <f>IF(StaffPayroll[[#This Row],[Employee, number or code]]="","",IF(StaffPayroll[[#This Row],[Position / Title]]="","",VLOOKUP(StaffPayroll[[#This Row],[Position / Title]],[1]Lists!A:C,2,FALSE)))</f>
        <v/>
      </c>
      <c r="O301" s="16">
        <f>IF(D301="",0,StaffPayroll[[#This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1" s="17">
        <f>IF(StaffPayroll[[#This Row],[Hourly WSB  Wage Minimum]]="",0,StaffPayroll[[#This Row],[Annual NF Wage Costs after WSB Minimum]]-StaffPayroll[[#This Row],[Annual NF Wage Costs before WSB Minimum]])</f>
        <v>0</v>
      </c>
      <c r="R301" s="17">
        <f>IFERROR(IF(StaffPayroll[[#This Row],[Annual Cost of Wage Increase included in Rate Adjustment]]=0,0,Q301*'[1]Facility Info Input'!$F$10),0)</f>
        <v>0</v>
      </c>
      <c r="S301" s="18">
        <f>IFERROR(IF(StaffPayroll[[#This Row],[Annual Cost of Wage Increase included in Rate Adjustment]]=0,0,IF('[1]Facility Info Input'!$F$11&lt;=0,0,Q301*'[1]Facility Info Input'!$F$11)),0)</f>
        <v>0</v>
      </c>
      <c r="T301" s="18">
        <f>IFERROR(IF(StaffPayroll[[#This Row],[Annual Cost of Wage Increase included in Rate Adjustment]]=0,0,IF('[1]Facility Info Input'!$F$12&lt;=0,0,Q301*'[1]Facility Info Input'!$F$12)),0)</f>
        <v>0</v>
      </c>
      <c r="U301" s="18">
        <f t="shared" si="8"/>
        <v>0</v>
      </c>
      <c r="V301" s="19">
        <f t="shared" si="9"/>
        <v>0</v>
      </c>
    </row>
    <row r="302" spans="1:22" x14ac:dyDescent="0.25">
      <c r="A302" s="7"/>
      <c r="B302" s="8"/>
      <c r="C302" s="8"/>
      <c r="D302" s="9"/>
      <c r="E302" s="10"/>
      <c r="F302" s="10"/>
      <c r="G302" s="11"/>
      <c r="H302" s="12"/>
      <c r="I302" s="13"/>
      <c r="J302" s="14" t="str">
        <f>StaffPayroll[[#This Row],[Leave Blank]]&amp;" "&amp;StaffPayroll[[#This Row],[Employee, number or code]]</f>
        <v xml:space="preserve"> </v>
      </c>
      <c r="K302" s="14" t="str">
        <f>_xlfn.IFNA(VLOOKUP(StaffPayroll[[#This Row],[Position / Title]],[1]Lists!A:C,3,FALSE),"")</f>
        <v/>
      </c>
      <c r="L302" s="14">
        <f>StaffPayroll[[#This Row],[Payroll Period Ends Date (Minimum two months)]]-StaffPayroll[[#This Row],[Payroll Period Begins Date        (Must start after 6/1/2025)]]+1</f>
        <v>1</v>
      </c>
      <c r="M302" s="15">
        <f>IFERROR(IF(VLOOKUP(K302,'[1]Facility Info Input'!$B$25:$D$34,3,FALSE)="",1,VLOOKUP(K302,'[1]Facility Info Input'!$B$25:$D$34,3,FALSE)),0)</f>
        <v>0</v>
      </c>
      <c r="N302" s="16" t="str">
        <f>IF(StaffPayroll[[#This Row],[Employee, number or code]]="","",IF(StaffPayroll[[#This Row],[Position / Title]]="","",VLOOKUP(StaffPayroll[[#This Row],[Position / Title]],[1]Lists!A:C,2,FALSE)))</f>
        <v/>
      </c>
      <c r="O302" s="16">
        <f>IF(D302="",0,StaffPayroll[[#This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2" s="17">
        <f>IF(StaffPayroll[[#This Row],[Hourly WSB  Wage Minimum]]="",0,StaffPayroll[[#This Row],[Annual NF Wage Costs after WSB Minimum]]-StaffPayroll[[#This Row],[Annual NF Wage Costs before WSB Minimum]])</f>
        <v>0</v>
      </c>
      <c r="R302" s="17">
        <f>IFERROR(IF(StaffPayroll[[#This Row],[Annual Cost of Wage Increase included in Rate Adjustment]]=0,0,Q302*'[1]Facility Info Input'!$F$10),0)</f>
        <v>0</v>
      </c>
      <c r="S302" s="18">
        <f>IFERROR(IF(StaffPayroll[[#This Row],[Annual Cost of Wage Increase included in Rate Adjustment]]=0,0,IF('[1]Facility Info Input'!$F$11&lt;=0,0,Q302*'[1]Facility Info Input'!$F$11)),0)</f>
        <v>0</v>
      </c>
      <c r="T302" s="18">
        <f>IFERROR(IF(StaffPayroll[[#This Row],[Annual Cost of Wage Increase included in Rate Adjustment]]=0,0,IF('[1]Facility Info Input'!$F$12&lt;=0,0,Q302*'[1]Facility Info Input'!$F$12)),0)</f>
        <v>0</v>
      </c>
      <c r="U302" s="18">
        <f t="shared" si="8"/>
        <v>0</v>
      </c>
      <c r="V302" s="19">
        <f t="shared" si="9"/>
        <v>0</v>
      </c>
    </row>
    <row r="303" spans="1:22" x14ac:dyDescent="0.25">
      <c r="A303" s="7"/>
      <c r="B303" s="8"/>
      <c r="C303" s="8"/>
      <c r="D303" s="9"/>
      <c r="E303" s="10"/>
      <c r="F303" s="10"/>
      <c r="G303" s="11"/>
      <c r="H303" s="12"/>
      <c r="I303" s="13"/>
      <c r="J303" s="14" t="str">
        <f>StaffPayroll[[#This Row],[Leave Blank]]&amp;" "&amp;StaffPayroll[[#This Row],[Employee, number or code]]</f>
        <v xml:space="preserve"> </v>
      </c>
      <c r="K303" s="14" t="str">
        <f>_xlfn.IFNA(VLOOKUP(StaffPayroll[[#This Row],[Position / Title]],[1]Lists!A:C,3,FALSE),"")</f>
        <v/>
      </c>
      <c r="L303" s="14">
        <f>StaffPayroll[[#This Row],[Payroll Period Ends Date (Minimum two months)]]-StaffPayroll[[#This Row],[Payroll Period Begins Date        (Must start after 6/1/2025)]]+1</f>
        <v>1</v>
      </c>
      <c r="M303" s="15">
        <f>IFERROR(IF(VLOOKUP(K303,'[1]Facility Info Input'!$B$25:$D$34,3,FALSE)="",1,VLOOKUP(K303,'[1]Facility Info Input'!$B$25:$D$34,3,FALSE)),0)</f>
        <v>0</v>
      </c>
      <c r="N303" s="16" t="str">
        <f>IF(StaffPayroll[[#This Row],[Employee, number or code]]="","",IF(StaffPayroll[[#This Row],[Position / Title]]="","",VLOOKUP(StaffPayroll[[#This Row],[Position / Title]],[1]Lists!A:C,2,FALSE)))</f>
        <v/>
      </c>
      <c r="O303" s="16">
        <f>IF(D303="",0,StaffPayroll[[#This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3" s="17">
        <f>IF(StaffPayroll[[#This Row],[Hourly WSB  Wage Minimum]]="",0,StaffPayroll[[#This Row],[Annual NF Wage Costs after WSB Minimum]]-StaffPayroll[[#This Row],[Annual NF Wage Costs before WSB Minimum]])</f>
        <v>0</v>
      </c>
      <c r="R303" s="17">
        <f>IFERROR(IF(StaffPayroll[[#This Row],[Annual Cost of Wage Increase included in Rate Adjustment]]=0,0,Q303*'[1]Facility Info Input'!$F$10),0)</f>
        <v>0</v>
      </c>
      <c r="S303" s="18">
        <f>IFERROR(IF(StaffPayroll[[#This Row],[Annual Cost of Wage Increase included in Rate Adjustment]]=0,0,IF('[1]Facility Info Input'!$F$11&lt;=0,0,Q303*'[1]Facility Info Input'!$F$11)),0)</f>
        <v>0</v>
      </c>
      <c r="T303" s="18">
        <f>IFERROR(IF(StaffPayroll[[#This Row],[Annual Cost of Wage Increase included in Rate Adjustment]]=0,0,IF('[1]Facility Info Input'!$F$12&lt;=0,0,Q303*'[1]Facility Info Input'!$F$12)),0)</f>
        <v>0</v>
      </c>
      <c r="U303" s="18">
        <f t="shared" si="8"/>
        <v>0</v>
      </c>
      <c r="V303" s="19">
        <f t="shared" si="9"/>
        <v>0</v>
      </c>
    </row>
    <row r="304" spans="1:22" x14ac:dyDescent="0.25">
      <c r="A304" s="7"/>
      <c r="B304" s="8"/>
      <c r="C304" s="8"/>
      <c r="D304" s="9"/>
      <c r="E304" s="10"/>
      <c r="F304" s="10"/>
      <c r="G304" s="11"/>
      <c r="H304" s="12"/>
      <c r="I304" s="13"/>
      <c r="J304" s="14" t="str">
        <f>StaffPayroll[[#This Row],[Leave Blank]]&amp;" "&amp;StaffPayroll[[#This Row],[Employee, number or code]]</f>
        <v xml:space="preserve"> </v>
      </c>
      <c r="K304" s="14" t="str">
        <f>_xlfn.IFNA(VLOOKUP(StaffPayroll[[#This Row],[Position / Title]],[1]Lists!A:C,3,FALSE),"")</f>
        <v/>
      </c>
      <c r="L304" s="14">
        <f>StaffPayroll[[#This Row],[Payroll Period Ends Date (Minimum two months)]]-StaffPayroll[[#This Row],[Payroll Period Begins Date        (Must start after 6/1/2025)]]+1</f>
        <v>1</v>
      </c>
      <c r="M304" s="15">
        <f>IFERROR(IF(VLOOKUP(K304,'[1]Facility Info Input'!$B$25:$D$34,3,FALSE)="",1,VLOOKUP(K304,'[1]Facility Info Input'!$B$25:$D$34,3,FALSE)),0)</f>
        <v>0</v>
      </c>
      <c r="N304" s="16" t="str">
        <f>IF(StaffPayroll[[#This Row],[Employee, number or code]]="","",IF(StaffPayroll[[#This Row],[Position / Title]]="","",VLOOKUP(StaffPayroll[[#This Row],[Position / Title]],[1]Lists!A:C,2,FALSE)))</f>
        <v/>
      </c>
      <c r="O304" s="16">
        <f>IF(D304="",0,StaffPayroll[[#This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4" s="17">
        <f>IF(StaffPayroll[[#This Row],[Hourly WSB  Wage Minimum]]="",0,StaffPayroll[[#This Row],[Annual NF Wage Costs after WSB Minimum]]-StaffPayroll[[#This Row],[Annual NF Wage Costs before WSB Minimum]])</f>
        <v>0</v>
      </c>
      <c r="R304" s="17">
        <f>IFERROR(IF(StaffPayroll[[#This Row],[Annual Cost of Wage Increase included in Rate Adjustment]]=0,0,Q304*'[1]Facility Info Input'!$F$10),0)</f>
        <v>0</v>
      </c>
      <c r="S304" s="18">
        <f>IFERROR(IF(StaffPayroll[[#This Row],[Annual Cost of Wage Increase included in Rate Adjustment]]=0,0,IF('[1]Facility Info Input'!$F$11&lt;=0,0,Q304*'[1]Facility Info Input'!$F$11)),0)</f>
        <v>0</v>
      </c>
      <c r="T304" s="18">
        <f>IFERROR(IF(StaffPayroll[[#This Row],[Annual Cost of Wage Increase included in Rate Adjustment]]=0,0,IF('[1]Facility Info Input'!$F$12&lt;=0,0,Q304*'[1]Facility Info Input'!$F$12)),0)</f>
        <v>0</v>
      </c>
      <c r="U304" s="18">
        <f t="shared" si="8"/>
        <v>0</v>
      </c>
      <c r="V304" s="19">
        <f t="shared" si="9"/>
        <v>0</v>
      </c>
    </row>
    <row r="305" spans="1:22" x14ac:dyDescent="0.25">
      <c r="A305" s="7"/>
      <c r="B305" s="8"/>
      <c r="C305" s="8"/>
      <c r="D305" s="9"/>
      <c r="E305" s="10"/>
      <c r="F305" s="10"/>
      <c r="G305" s="11"/>
      <c r="H305" s="12"/>
      <c r="I305" s="13"/>
      <c r="J305" s="14" t="str">
        <f>StaffPayroll[[#This Row],[Leave Blank]]&amp;" "&amp;StaffPayroll[[#This Row],[Employee, number or code]]</f>
        <v xml:space="preserve"> </v>
      </c>
      <c r="K305" s="14" t="str">
        <f>_xlfn.IFNA(VLOOKUP(StaffPayroll[[#This Row],[Position / Title]],[1]Lists!A:C,3,FALSE),"")</f>
        <v/>
      </c>
      <c r="L305" s="14">
        <f>StaffPayroll[[#This Row],[Payroll Period Ends Date (Minimum two months)]]-StaffPayroll[[#This Row],[Payroll Period Begins Date        (Must start after 6/1/2025)]]+1</f>
        <v>1</v>
      </c>
      <c r="M305" s="15">
        <f>IFERROR(IF(VLOOKUP(K305,'[1]Facility Info Input'!$B$25:$D$34,3,FALSE)="",1,VLOOKUP(K305,'[1]Facility Info Input'!$B$25:$D$34,3,FALSE)),0)</f>
        <v>0</v>
      </c>
      <c r="N305" s="16" t="str">
        <f>IF(StaffPayroll[[#This Row],[Employee, number or code]]="","",IF(StaffPayroll[[#This Row],[Position / Title]]="","",VLOOKUP(StaffPayroll[[#This Row],[Position / Title]],[1]Lists!A:C,2,FALSE)))</f>
        <v/>
      </c>
      <c r="O305" s="16">
        <f>IF(D305="",0,StaffPayroll[[#This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5" s="17">
        <f>IF(StaffPayroll[[#This Row],[Hourly WSB  Wage Minimum]]="",0,StaffPayroll[[#This Row],[Annual NF Wage Costs after WSB Minimum]]-StaffPayroll[[#This Row],[Annual NF Wage Costs before WSB Minimum]])</f>
        <v>0</v>
      </c>
      <c r="R305" s="17">
        <f>IFERROR(IF(StaffPayroll[[#This Row],[Annual Cost of Wage Increase included in Rate Adjustment]]=0,0,Q305*'[1]Facility Info Input'!$F$10),0)</f>
        <v>0</v>
      </c>
      <c r="S305" s="18">
        <f>IFERROR(IF(StaffPayroll[[#This Row],[Annual Cost of Wage Increase included in Rate Adjustment]]=0,0,IF('[1]Facility Info Input'!$F$11&lt;=0,0,Q305*'[1]Facility Info Input'!$F$11)),0)</f>
        <v>0</v>
      </c>
      <c r="T305" s="18">
        <f>IFERROR(IF(StaffPayroll[[#This Row],[Annual Cost of Wage Increase included in Rate Adjustment]]=0,0,IF('[1]Facility Info Input'!$F$12&lt;=0,0,Q305*'[1]Facility Info Input'!$F$12)),0)</f>
        <v>0</v>
      </c>
      <c r="U305" s="18">
        <f t="shared" si="8"/>
        <v>0</v>
      </c>
      <c r="V305" s="19">
        <f t="shared" si="9"/>
        <v>0</v>
      </c>
    </row>
    <row r="306" spans="1:22" x14ac:dyDescent="0.25">
      <c r="A306" s="7"/>
      <c r="B306" s="8"/>
      <c r="C306" s="8"/>
      <c r="D306" s="9"/>
      <c r="E306" s="10"/>
      <c r="F306" s="10"/>
      <c r="G306" s="11"/>
      <c r="H306" s="12"/>
      <c r="I306" s="13"/>
      <c r="J306" s="14" t="str">
        <f>StaffPayroll[[#This Row],[Leave Blank]]&amp;" "&amp;StaffPayroll[[#This Row],[Employee, number or code]]</f>
        <v xml:space="preserve"> </v>
      </c>
      <c r="K306" s="14" t="str">
        <f>_xlfn.IFNA(VLOOKUP(StaffPayroll[[#This Row],[Position / Title]],[1]Lists!A:C,3,FALSE),"")</f>
        <v/>
      </c>
      <c r="L306" s="14">
        <f>StaffPayroll[[#This Row],[Payroll Period Ends Date (Minimum two months)]]-StaffPayroll[[#This Row],[Payroll Period Begins Date        (Must start after 6/1/2025)]]+1</f>
        <v>1</v>
      </c>
      <c r="M306" s="15">
        <f>IFERROR(IF(VLOOKUP(K306,'[1]Facility Info Input'!$B$25:$D$34,3,FALSE)="",1,VLOOKUP(K306,'[1]Facility Info Input'!$B$25:$D$34,3,FALSE)),0)</f>
        <v>0</v>
      </c>
      <c r="N306" s="16" t="str">
        <f>IF(StaffPayroll[[#This Row],[Employee, number or code]]="","",IF(StaffPayroll[[#This Row],[Position / Title]]="","",VLOOKUP(StaffPayroll[[#This Row],[Position / Title]],[1]Lists!A:C,2,FALSE)))</f>
        <v/>
      </c>
      <c r="O306" s="16">
        <f>IF(D306="",0,StaffPayroll[[#This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6" s="17">
        <f>IF(StaffPayroll[[#This Row],[Hourly WSB  Wage Minimum]]="",0,StaffPayroll[[#This Row],[Annual NF Wage Costs after WSB Minimum]]-StaffPayroll[[#This Row],[Annual NF Wage Costs before WSB Minimum]])</f>
        <v>0</v>
      </c>
      <c r="R306" s="17">
        <f>IFERROR(IF(StaffPayroll[[#This Row],[Annual Cost of Wage Increase included in Rate Adjustment]]=0,0,Q306*'[1]Facility Info Input'!$F$10),0)</f>
        <v>0</v>
      </c>
      <c r="S306" s="18">
        <f>IFERROR(IF(StaffPayroll[[#This Row],[Annual Cost of Wage Increase included in Rate Adjustment]]=0,0,IF('[1]Facility Info Input'!$F$11&lt;=0,0,Q306*'[1]Facility Info Input'!$F$11)),0)</f>
        <v>0</v>
      </c>
      <c r="T306" s="18">
        <f>IFERROR(IF(StaffPayroll[[#This Row],[Annual Cost of Wage Increase included in Rate Adjustment]]=0,0,IF('[1]Facility Info Input'!$F$12&lt;=0,0,Q306*'[1]Facility Info Input'!$F$12)),0)</f>
        <v>0</v>
      </c>
      <c r="U306" s="18">
        <f t="shared" si="8"/>
        <v>0</v>
      </c>
      <c r="V306" s="19">
        <f t="shared" si="9"/>
        <v>0</v>
      </c>
    </row>
    <row r="307" spans="1:22" x14ac:dyDescent="0.25">
      <c r="A307" s="7"/>
      <c r="B307" s="8"/>
      <c r="C307" s="8"/>
      <c r="D307" s="9"/>
      <c r="E307" s="10"/>
      <c r="F307" s="10"/>
      <c r="G307" s="11"/>
      <c r="H307" s="12"/>
      <c r="I307" s="13"/>
      <c r="J307" s="14" t="str">
        <f>StaffPayroll[[#This Row],[Leave Blank]]&amp;" "&amp;StaffPayroll[[#This Row],[Employee, number or code]]</f>
        <v xml:space="preserve"> </v>
      </c>
      <c r="K307" s="14" t="str">
        <f>_xlfn.IFNA(VLOOKUP(StaffPayroll[[#This Row],[Position / Title]],[1]Lists!A:C,3,FALSE),"")</f>
        <v/>
      </c>
      <c r="L307" s="14">
        <f>StaffPayroll[[#This Row],[Payroll Period Ends Date (Minimum two months)]]-StaffPayroll[[#This Row],[Payroll Period Begins Date        (Must start after 6/1/2025)]]+1</f>
        <v>1</v>
      </c>
      <c r="M307" s="15">
        <f>IFERROR(IF(VLOOKUP(K307,'[1]Facility Info Input'!$B$25:$D$34,3,FALSE)="",1,VLOOKUP(K307,'[1]Facility Info Input'!$B$25:$D$34,3,FALSE)),0)</f>
        <v>0</v>
      </c>
      <c r="N307" s="16" t="str">
        <f>IF(StaffPayroll[[#This Row],[Employee, number or code]]="","",IF(StaffPayroll[[#This Row],[Position / Title]]="","",VLOOKUP(StaffPayroll[[#This Row],[Position / Title]],[1]Lists!A:C,2,FALSE)))</f>
        <v/>
      </c>
      <c r="O307" s="16">
        <f>IF(D307="",0,StaffPayroll[[#This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7" s="17">
        <f>IF(StaffPayroll[[#This Row],[Hourly WSB  Wage Minimum]]="",0,StaffPayroll[[#This Row],[Annual NF Wage Costs after WSB Minimum]]-StaffPayroll[[#This Row],[Annual NF Wage Costs before WSB Minimum]])</f>
        <v>0</v>
      </c>
      <c r="R307" s="17">
        <f>IFERROR(IF(StaffPayroll[[#This Row],[Annual Cost of Wage Increase included in Rate Adjustment]]=0,0,Q307*'[1]Facility Info Input'!$F$10),0)</f>
        <v>0</v>
      </c>
      <c r="S307" s="18">
        <f>IFERROR(IF(StaffPayroll[[#This Row],[Annual Cost of Wage Increase included in Rate Adjustment]]=0,0,IF('[1]Facility Info Input'!$F$11&lt;=0,0,Q307*'[1]Facility Info Input'!$F$11)),0)</f>
        <v>0</v>
      </c>
      <c r="T307" s="18">
        <f>IFERROR(IF(StaffPayroll[[#This Row],[Annual Cost of Wage Increase included in Rate Adjustment]]=0,0,IF('[1]Facility Info Input'!$F$12&lt;=0,0,Q307*'[1]Facility Info Input'!$F$12)),0)</f>
        <v>0</v>
      </c>
      <c r="U307" s="18">
        <f t="shared" si="8"/>
        <v>0</v>
      </c>
      <c r="V307" s="19">
        <f t="shared" si="9"/>
        <v>0</v>
      </c>
    </row>
    <row r="308" spans="1:22" x14ac:dyDescent="0.25">
      <c r="A308" s="7"/>
      <c r="B308" s="8"/>
      <c r="C308" s="8"/>
      <c r="D308" s="9"/>
      <c r="E308" s="10"/>
      <c r="F308" s="10"/>
      <c r="G308" s="11"/>
      <c r="H308" s="12"/>
      <c r="I308" s="13"/>
      <c r="J308" s="14" t="str">
        <f>StaffPayroll[[#This Row],[Leave Blank]]&amp;" "&amp;StaffPayroll[[#This Row],[Employee, number or code]]</f>
        <v xml:space="preserve"> </v>
      </c>
      <c r="K308" s="14" t="str">
        <f>_xlfn.IFNA(VLOOKUP(StaffPayroll[[#This Row],[Position / Title]],[1]Lists!A:C,3,FALSE),"")</f>
        <v/>
      </c>
      <c r="L308" s="14">
        <f>StaffPayroll[[#This Row],[Payroll Period Ends Date (Minimum two months)]]-StaffPayroll[[#This Row],[Payroll Period Begins Date        (Must start after 6/1/2025)]]+1</f>
        <v>1</v>
      </c>
      <c r="M308" s="15">
        <f>IFERROR(IF(VLOOKUP(K308,'[1]Facility Info Input'!$B$25:$D$34,3,FALSE)="",1,VLOOKUP(K308,'[1]Facility Info Input'!$B$25:$D$34,3,FALSE)),0)</f>
        <v>0</v>
      </c>
      <c r="N308" s="16" t="str">
        <f>IF(StaffPayroll[[#This Row],[Employee, number or code]]="","",IF(StaffPayroll[[#This Row],[Position / Title]]="","",VLOOKUP(StaffPayroll[[#This Row],[Position / Title]],[1]Lists!A:C,2,FALSE)))</f>
        <v/>
      </c>
      <c r="O308" s="16">
        <f>IF(D308="",0,StaffPayroll[[#This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8" s="17">
        <f>IF(StaffPayroll[[#This Row],[Hourly WSB  Wage Minimum]]="",0,StaffPayroll[[#This Row],[Annual NF Wage Costs after WSB Minimum]]-StaffPayroll[[#This Row],[Annual NF Wage Costs before WSB Minimum]])</f>
        <v>0</v>
      </c>
      <c r="R308" s="17">
        <f>IFERROR(IF(StaffPayroll[[#This Row],[Annual Cost of Wage Increase included in Rate Adjustment]]=0,0,Q308*'[1]Facility Info Input'!$F$10),0)</f>
        <v>0</v>
      </c>
      <c r="S308" s="18">
        <f>IFERROR(IF(StaffPayroll[[#This Row],[Annual Cost of Wage Increase included in Rate Adjustment]]=0,0,IF('[1]Facility Info Input'!$F$11&lt;=0,0,Q308*'[1]Facility Info Input'!$F$11)),0)</f>
        <v>0</v>
      </c>
      <c r="T308" s="18">
        <f>IFERROR(IF(StaffPayroll[[#This Row],[Annual Cost of Wage Increase included in Rate Adjustment]]=0,0,IF('[1]Facility Info Input'!$F$12&lt;=0,0,Q308*'[1]Facility Info Input'!$F$12)),0)</f>
        <v>0</v>
      </c>
      <c r="U308" s="18">
        <f t="shared" si="8"/>
        <v>0</v>
      </c>
      <c r="V308" s="19">
        <f t="shared" si="9"/>
        <v>0</v>
      </c>
    </row>
    <row r="309" spans="1:22" x14ac:dyDescent="0.25">
      <c r="A309" s="7"/>
      <c r="B309" s="8"/>
      <c r="C309" s="8"/>
      <c r="D309" s="9"/>
      <c r="E309" s="10"/>
      <c r="F309" s="10"/>
      <c r="G309" s="11"/>
      <c r="H309" s="12"/>
      <c r="I309" s="13"/>
      <c r="J309" s="14" t="str">
        <f>StaffPayroll[[#This Row],[Leave Blank]]&amp;" "&amp;StaffPayroll[[#This Row],[Employee, number or code]]</f>
        <v xml:space="preserve"> </v>
      </c>
      <c r="K309" s="14" t="str">
        <f>_xlfn.IFNA(VLOOKUP(StaffPayroll[[#This Row],[Position / Title]],[1]Lists!A:C,3,FALSE),"")</f>
        <v/>
      </c>
      <c r="L309" s="14">
        <f>StaffPayroll[[#This Row],[Payroll Period Ends Date (Minimum two months)]]-StaffPayroll[[#This Row],[Payroll Period Begins Date        (Must start after 6/1/2025)]]+1</f>
        <v>1</v>
      </c>
      <c r="M309" s="15">
        <f>IFERROR(IF(VLOOKUP(K309,'[1]Facility Info Input'!$B$25:$D$34,3,FALSE)="",1,VLOOKUP(K309,'[1]Facility Info Input'!$B$25:$D$34,3,FALSE)),0)</f>
        <v>0</v>
      </c>
      <c r="N309" s="16" t="str">
        <f>IF(StaffPayroll[[#This Row],[Employee, number or code]]="","",IF(StaffPayroll[[#This Row],[Position / Title]]="","",VLOOKUP(StaffPayroll[[#This Row],[Position / Title]],[1]Lists!A:C,2,FALSE)))</f>
        <v/>
      </c>
      <c r="O309" s="16">
        <f>IF(D309="",0,StaffPayroll[[#This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9" s="17">
        <f>IF(StaffPayroll[[#This Row],[Hourly WSB  Wage Minimum]]="",0,StaffPayroll[[#This Row],[Annual NF Wage Costs after WSB Minimum]]-StaffPayroll[[#This Row],[Annual NF Wage Costs before WSB Minimum]])</f>
        <v>0</v>
      </c>
      <c r="R309" s="17">
        <f>IFERROR(IF(StaffPayroll[[#This Row],[Annual Cost of Wage Increase included in Rate Adjustment]]=0,0,Q309*'[1]Facility Info Input'!$F$10),0)</f>
        <v>0</v>
      </c>
      <c r="S309" s="18">
        <f>IFERROR(IF(StaffPayroll[[#This Row],[Annual Cost of Wage Increase included in Rate Adjustment]]=0,0,IF('[1]Facility Info Input'!$F$11&lt;=0,0,Q309*'[1]Facility Info Input'!$F$11)),0)</f>
        <v>0</v>
      </c>
      <c r="T309" s="18">
        <f>IFERROR(IF(StaffPayroll[[#This Row],[Annual Cost of Wage Increase included in Rate Adjustment]]=0,0,IF('[1]Facility Info Input'!$F$12&lt;=0,0,Q309*'[1]Facility Info Input'!$F$12)),0)</f>
        <v>0</v>
      </c>
      <c r="U309" s="18">
        <f t="shared" si="8"/>
        <v>0</v>
      </c>
      <c r="V309" s="19">
        <f t="shared" si="9"/>
        <v>0</v>
      </c>
    </row>
    <row r="310" spans="1:22" x14ac:dyDescent="0.25">
      <c r="A310" s="7"/>
      <c r="B310" s="8"/>
      <c r="C310" s="8"/>
      <c r="D310" s="9"/>
      <c r="E310" s="10"/>
      <c r="F310" s="10"/>
      <c r="G310" s="11"/>
      <c r="H310" s="12"/>
      <c r="I310" s="13"/>
      <c r="J310" s="14" t="str">
        <f>StaffPayroll[[#This Row],[Leave Blank]]&amp;" "&amp;StaffPayroll[[#This Row],[Employee, number or code]]</f>
        <v xml:space="preserve"> </v>
      </c>
      <c r="K310" s="14" t="str">
        <f>_xlfn.IFNA(VLOOKUP(StaffPayroll[[#This Row],[Position / Title]],[1]Lists!A:C,3,FALSE),"")</f>
        <v/>
      </c>
      <c r="L310" s="14">
        <f>StaffPayroll[[#This Row],[Payroll Period Ends Date (Minimum two months)]]-StaffPayroll[[#This Row],[Payroll Period Begins Date        (Must start after 6/1/2025)]]+1</f>
        <v>1</v>
      </c>
      <c r="M310" s="15">
        <f>IFERROR(IF(VLOOKUP(K310,'[1]Facility Info Input'!$B$25:$D$34,3,FALSE)="",1,VLOOKUP(K310,'[1]Facility Info Input'!$B$25:$D$34,3,FALSE)),0)</f>
        <v>0</v>
      </c>
      <c r="N310" s="16" t="str">
        <f>IF(StaffPayroll[[#This Row],[Employee, number or code]]="","",IF(StaffPayroll[[#This Row],[Position / Title]]="","",VLOOKUP(StaffPayroll[[#This Row],[Position / Title]],[1]Lists!A:C,2,FALSE)))</f>
        <v/>
      </c>
      <c r="O310" s="16">
        <f>IF(D310="",0,StaffPayroll[[#This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0" s="17">
        <f>IF(StaffPayroll[[#This Row],[Hourly WSB  Wage Minimum]]="",0,StaffPayroll[[#This Row],[Annual NF Wage Costs after WSB Minimum]]-StaffPayroll[[#This Row],[Annual NF Wage Costs before WSB Minimum]])</f>
        <v>0</v>
      </c>
      <c r="R310" s="17">
        <f>IFERROR(IF(StaffPayroll[[#This Row],[Annual Cost of Wage Increase included in Rate Adjustment]]=0,0,Q310*'[1]Facility Info Input'!$F$10),0)</f>
        <v>0</v>
      </c>
      <c r="S310" s="18">
        <f>IFERROR(IF(StaffPayroll[[#This Row],[Annual Cost of Wage Increase included in Rate Adjustment]]=0,0,IF('[1]Facility Info Input'!$F$11&lt;=0,0,Q310*'[1]Facility Info Input'!$F$11)),0)</f>
        <v>0</v>
      </c>
      <c r="T310" s="18">
        <f>IFERROR(IF(StaffPayroll[[#This Row],[Annual Cost of Wage Increase included in Rate Adjustment]]=0,0,IF('[1]Facility Info Input'!$F$12&lt;=0,0,Q310*'[1]Facility Info Input'!$F$12)),0)</f>
        <v>0</v>
      </c>
      <c r="U310" s="18">
        <f t="shared" si="8"/>
        <v>0</v>
      </c>
      <c r="V310" s="19">
        <f t="shared" si="9"/>
        <v>0</v>
      </c>
    </row>
    <row r="311" spans="1:22" x14ac:dyDescent="0.25">
      <c r="A311" s="7"/>
      <c r="B311" s="8"/>
      <c r="C311" s="8"/>
      <c r="D311" s="9"/>
      <c r="E311" s="10"/>
      <c r="F311" s="10"/>
      <c r="G311" s="11"/>
      <c r="H311" s="12"/>
      <c r="I311" s="13"/>
      <c r="J311" s="14" t="str">
        <f>StaffPayroll[[#This Row],[Leave Blank]]&amp;" "&amp;StaffPayroll[[#This Row],[Employee, number or code]]</f>
        <v xml:space="preserve"> </v>
      </c>
      <c r="K311" s="14" t="str">
        <f>_xlfn.IFNA(VLOOKUP(StaffPayroll[[#This Row],[Position / Title]],[1]Lists!A:C,3,FALSE),"")</f>
        <v/>
      </c>
      <c r="L311" s="14">
        <f>StaffPayroll[[#This Row],[Payroll Period Ends Date (Minimum two months)]]-StaffPayroll[[#This Row],[Payroll Period Begins Date        (Must start after 6/1/2025)]]+1</f>
        <v>1</v>
      </c>
      <c r="M311" s="15">
        <f>IFERROR(IF(VLOOKUP(K311,'[1]Facility Info Input'!$B$25:$D$34,3,FALSE)="",1,VLOOKUP(K311,'[1]Facility Info Input'!$B$25:$D$34,3,FALSE)),0)</f>
        <v>0</v>
      </c>
      <c r="N311" s="16" t="str">
        <f>IF(StaffPayroll[[#This Row],[Employee, number or code]]="","",IF(StaffPayroll[[#This Row],[Position / Title]]="","",VLOOKUP(StaffPayroll[[#This Row],[Position / Title]],[1]Lists!A:C,2,FALSE)))</f>
        <v/>
      </c>
      <c r="O311" s="16">
        <f>IF(D311="",0,StaffPayroll[[#This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1" s="17">
        <f>IF(StaffPayroll[[#This Row],[Hourly WSB  Wage Minimum]]="",0,StaffPayroll[[#This Row],[Annual NF Wage Costs after WSB Minimum]]-StaffPayroll[[#This Row],[Annual NF Wage Costs before WSB Minimum]])</f>
        <v>0</v>
      </c>
      <c r="R311" s="17">
        <f>IFERROR(IF(StaffPayroll[[#This Row],[Annual Cost of Wage Increase included in Rate Adjustment]]=0,0,Q311*'[1]Facility Info Input'!$F$10),0)</f>
        <v>0</v>
      </c>
      <c r="S311" s="18">
        <f>IFERROR(IF(StaffPayroll[[#This Row],[Annual Cost of Wage Increase included in Rate Adjustment]]=0,0,IF('[1]Facility Info Input'!$F$11&lt;=0,0,Q311*'[1]Facility Info Input'!$F$11)),0)</f>
        <v>0</v>
      </c>
      <c r="T311" s="18">
        <f>IFERROR(IF(StaffPayroll[[#This Row],[Annual Cost of Wage Increase included in Rate Adjustment]]=0,0,IF('[1]Facility Info Input'!$F$12&lt;=0,0,Q311*'[1]Facility Info Input'!$F$12)),0)</f>
        <v>0</v>
      </c>
      <c r="U311" s="18">
        <f t="shared" si="8"/>
        <v>0</v>
      </c>
      <c r="V311" s="19">
        <f t="shared" si="9"/>
        <v>0</v>
      </c>
    </row>
    <row r="312" spans="1:22" x14ac:dyDescent="0.25">
      <c r="A312" s="7"/>
      <c r="B312" s="8"/>
      <c r="C312" s="8"/>
      <c r="D312" s="9"/>
      <c r="E312" s="10"/>
      <c r="F312" s="10"/>
      <c r="G312" s="11"/>
      <c r="H312" s="12"/>
      <c r="I312" s="13"/>
      <c r="J312" s="14" t="str">
        <f>StaffPayroll[[#This Row],[Leave Blank]]&amp;" "&amp;StaffPayroll[[#This Row],[Employee, number or code]]</f>
        <v xml:space="preserve"> </v>
      </c>
      <c r="K312" s="14" t="str">
        <f>_xlfn.IFNA(VLOOKUP(StaffPayroll[[#This Row],[Position / Title]],[1]Lists!A:C,3,FALSE),"")</f>
        <v/>
      </c>
      <c r="L312" s="14">
        <f>StaffPayroll[[#This Row],[Payroll Period Ends Date (Minimum two months)]]-StaffPayroll[[#This Row],[Payroll Period Begins Date        (Must start after 6/1/2025)]]+1</f>
        <v>1</v>
      </c>
      <c r="M312" s="15">
        <f>IFERROR(IF(VLOOKUP(K312,'[1]Facility Info Input'!$B$25:$D$34,3,FALSE)="",1,VLOOKUP(K312,'[1]Facility Info Input'!$B$25:$D$34,3,FALSE)),0)</f>
        <v>0</v>
      </c>
      <c r="N312" s="16" t="str">
        <f>IF(StaffPayroll[[#This Row],[Employee, number or code]]="","",IF(StaffPayroll[[#This Row],[Position / Title]]="","",VLOOKUP(StaffPayroll[[#This Row],[Position / Title]],[1]Lists!A:C,2,FALSE)))</f>
        <v/>
      </c>
      <c r="O312" s="16">
        <f>IF(D312="",0,StaffPayroll[[#This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2" s="17">
        <f>IF(StaffPayroll[[#This Row],[Hourly WSB  Wage Minimum]]="",0,StaffPayroll[[#This Row],[Annual NF Wage Costs after WSB Minimum]]-StaffPayroll[[#This Row],[Annual NF Wage Costs before WSB Minimum]])</f>
        <v>0</v>
      </c>
      <c r="R312" s="17">
        <f>IFERROR(IF(StaffPayroll[[#This Row],[Annual Cost of Wage Increase included in Rate Adjustment]]=0,0,Q312*'[1]Facility Info Input'!$F$10),0)</f>
        <v>0</v>
      </c>
      <c r="S312" s="18">
        <f>IFERROR(IF(StaffPayroll[[#This Row],[Annual Cost of Wage Increase included in Rate Adjustment]]=0,0,IF('[1]Facility Info Input'!$F$11&lt;=0,0,Q312*'[1]Facility Info Input'!$F$11)),0)</f>
        <v>0</v>
      </c>
      <c r="T312" s="18">
        <f>IFERROR(IF(StaffPayroll[[#This Row],[Annual Cost of Wage Increase included in Rate Adjustment]]=0,0,IF('[1]Facility Info Input'!$F$12&lt;=0,0,Q312*'[1]Facility Info Input'!$F$12)),0)</f>
        <v>0</v>
      </c>
      <c r="U312" s="18">
        <f t="shared" si="8"/>
        <v>0</v>
      </c>
      <c r="V312" s="19">
        <f t="shared" si="9"/>
        <v>0</v>
      </c>
    </row>
    <row r="313" spans="1:22" x14ac:dyDescent="0.25">
      <c r="A313" s="7"/>
      <c r="B313" s="8"/>
      <c r="C313" s="8"/>
      <c r="D313" s="9"/>
      <c r="E313" s="10"/>
      <c r="F313" s="10"/>
      <c r="G313" s="11"/>
      <c r="H313" s="12"/>
      <c r="I313" s="13"/>
      <c r="J313" s="14" t="str">
        <f>StaffPayroll[[#This Row],[Leave Blank]]&amp;" "&amp;StaffPayroll[[#This Row],[Employee, number or code]]</f>
        <v xml:space="preserve"> </v>
      </c>
      <c r="K313" s="14" t="str">
        <f>_xlfn.IFNA(VLOOKUP(StaffPayroll[[#This Row],[Position / Title]],[1]Lists!A:C,3,FALSE),"")</f>
        <v/>
      </c>
      <c r="L313" s="14">
        <f>StaffPayroll[[#This Row],[Payroll Period Ends Date (Minimum two months)]]-StaffPayroll[[#This Row],[Payroll Period Begins Date        (Must start after 6/1/2025)]]+1</f>
        <v>1</v>
      </c>
      <c r="M313" s="15">
        <f>IFERROR(IF(VLOOKUP(K313,'[1]Facility Info Input'!$B$25:$D$34,3,FALSE)="",1,VLOOKUP(K313,'[1]Facility Info Input'!$B$25:$D$34,3,FALSE)),0)</f>
        <v>0</v>
      </c>
      <c r="N313" s="16" t="str">
        <f>IF(StaffPayroll[[#This Row],[Employee, number or code]]="","",IF(StaffPayroll[[#This Row],[Position / Title]]="","",VLOOKUP(StaffPayroll[[#This Row],[Position / Title]],[1]Lists!A:C,2,FALSE)))</f>
        <v/>
      </c>
      <c r="O313" s="16">
        <f>IF(D313="",0,StaffPayroll[[#This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3" s="17">
        <f>IF(StaffPayroll[[#This Row],[Hourly WSB  Wage Minimum]]="",0,StaffPayroll[[#This Row],[Annual NF Wage Costs after WSB Minimum]]-StaffPayroll[[#This Row],[Annual NF Wage Costs before WSB Minimum]])</f>
        <v>0</v>
      </c>
      <c r="R313" s="17">
        <f>IFERROR(IF(StaffPayroll[[#This Row],[Annual Cost of Wage Increase included in Rate Adjustment]]=0,0,Q313*'[1]Facility Info Input'!$F$10),0)</f>
        <v>0</v>
      </c>
      <c r="S313" s="18">
        <f>IFERROR(IF(StaffPayroll[[#This Row],[Annual Cost of Wage Increase included in Rate Adjustment]]=0,0,IF('[1]Facility Info Input'!$F$11&lt;=0,0,Q313*'[1]Facility Info Input'!$F$11)),0)</f>
        <v>0</v>
      </c>
      <c r="T313" s="18">
        <f>IFERROR(IF(StaffPayroll[[#This Row],[Annual Cost of Wage Increase included in Rate Adjustment]]=0,0,IF('[1]Facility Info Input'!$F$12&lt;=0,0,Q313*'[1]Facility Info Input'!$F$12)),0)</f>
        <v>0</v>
      </c>
      <c r="U313" s="18">
        <f t="shared" si="8"/>
        <v>0</v>
      </c>
      <c r="V313" s="19">
        <f t="shared" si="9"/>
        <v>0</v>
      </c>
    </row>
    <row r="314" spans="1:22" x14ac:dyDescent="0.25">
      <c r="A314" s="7"/>
      <c r="B314" s="8"/>
      <c r="C314" s="8"/>
      <c r="D314" s="9"/>
      <c r="E314" s="10"/>
      <c r="F314" s="10"/>
      <c r="G314" s="11"/>
      <c r="H314" s="12"/>
      <c r="I314" s="13"/>
      <c r="J314" s="14" t="str">
        <f>StaffPayroll[[#This Row],[Leave Blank]]&amp;" "&amp;StaffPayroll[[#This Row],[Employee, number or code]]</f>
        <v xml:space="preserve"> </v>
      </c>
      <c r="K314" s="14" t="str">
        <f>_xlfn.IFNA(VLOOKUP(StaffPayroll[[#This Row],[Position / Title]],[1]Lists!A:C,3,FALSE),"")</f>
        <v/>
      </c>
      <c r="L314" s="14">
        <f>StaffPayroll[[#This Row],[Payroll Period Ends Date (Minimum two months)]]-StaffPayroll[[#This Row],[Payroll Period Begins Date        (Must start after 6/1/2025)]]+1</f>
        <v>1</v>
      </c>
      <c r="M314" s="15">
        <f>IFERROR(IF(VLOOKUP(K314,'[1]Facility Info Input'!$B$25:$D$34,3,FALSE)="",1,VLOOKUP(K314,'[1]Facility Info Input'!$B$25:$D$34,3,FALSE)),0)</f>
        <v>0</v>
      </c>
      <c r="N314" s="16" t="str">
        <f>IF(StaffPayroll[[#This Row],[Employee, number or code]]="","",IF(StaffPayroll[[#This Row],[Position / Title]]="","",VLOOKUP(StaffPayroll[[#This Row],[Position / Title]],[1]Lists!A:C,2,FALSE)))</f>
        <v/>
      </c>
      <c r="O314" s="16">
        <f>IF(D314="",0,StaffPayroll[[#This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4" s="17">
        <f>IF(StaffPayroll[[#This Row],[Hourly WSB  Wage Minimum]]="",0,StaffPayroll[[#This Row],[Annual NF Wage Costs after WSB Minimum]]-StaffPayroll[[#This Row],[Annual NF Wage Costs before WSB Minimum]])</f>
        <v>0</v>
      </c>
      <c r="R314" s="17">
        <f>IFERROR(IF(StaffPayroll[[#This Row],[Annual Cost of Wage Increase included in Rate Adjustment]]=0,0,Q314*'[1]Facility Info Input'!$F$10),0)</f>
        <v>0</v>
      </c>
      <c r="S314" s="18">
        <f>IFERROR(IF(StaffPayroll[[#This Row],[Annual Cost of Wage Increase included in Rate Adjustment]]=0,0,IF('[1]Facility Info Input'!$F$11&lt;=0,0,Q314*'[1]Facility Info Input'!$F$11)),0)</f>
        <v>0</v>
      </c>
      <c r="T314" s="18">
        <f>IFERROR(IF(StaffPayroll[[#This Row],[Annual Cost of Wage Increase included in Rate Adjustment]]=0,0,IF('[1]Facility Info Input'!$F$12&lt;=0,0,Q314*'[1]Facility Info Input'!$F$12)),0)</f>
        <v>0</v>
      </c>
      <c r="U314" s="18">
        <f t="shared" si="8"/>
        <v>0</v>
      </c>
      <c r="V314" s="19">
        <f t="shared" si="9"/>
        <v>0</v>
      </c>
    </row>
    <row r="315" spans="1:22" x14ac:dyDescent="0.25">
      <c r="A315" s="7"/>
      <c r="B315" s="8"/>
      <c r="C315" s="8"/>
      <c r="D315" s="9"/>
      <c r="E315" s="10"/>
      <c r="F315" s="10"/>
      <c r="G315" s="11"/>
      <c r="H315" s="12"/>
      <c r="I315" s="13"/>
      <c r="J315" s="14" t="str">
        <f>StaffPayroll[[#This Row],[Leave Blank]]&amp;" "&amp;StaffPayroll[[#This Row],[Employee, number or code]]</f>
        <v xml:space="preserve"> </v>
      </c>
      <c r="K315" s="14" t="str">
        <f>_xlfn.IFNA(VLOOKUP(StaffPayroll[[#This Row],[Position / Title]],[1]Lists!A:C,3,FALSE),"")</f>
        <v/>
      </c>
      <c r="L315" s="14">
        <f>StaffPayroll[[#This Row],[Payroll Period Ends Date (Minimum two months)]]-StaffPayroll[[#This Row],[Payroll Period Begins Date        (Must start after 6/1/2025)]]+1</f>
        <v>1</v>
      </c>
      <c r="M315" s="15">
        <f>IFERROR(IF(VLOOKUP(K315,'[1]Facility Info Input'!$B$25:$D$34,3,FALSE)="",1,VLOOKUP(K315,'[1]Facility Info Input'!$B$25:$D$34,3,FALSE)),0)</f>
        <v>0</v>
      </c>
      <c r="N315" s="16" t="str">
        <f>IF(StaffPayroll[[#This Row],[Employee, number or code]]="","",IF(StaffPayroll[[#This Row],[Position / Title]]="","",VLOOKUP(StaffPayroll[[#This Row],[Position / Title]],[1]Lists!A:C,2,FALSE)))</f>
        <v/>
      </c>
      <c r="O315" s="16">
        <f>IF(D315="",0,StaffPayroll[[#This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5" s="17">
        <f>IF(StaffPayroll[[#This Row],[Hourly WSB  Wage Minimum]]="",0,StaffPayroll[[#This Row],[Annual NF Wage Costs after WSB Minimum]]-StaffPayroll[[#This Row],[Annual NF Wage Costs before WSB Minimum]])</f>
        <v>0</v>
      </c>
      <c r="R315" s="17">
        <f>IFERROR(IF(StaffPayroll[[#This Row],[Annual Cost of Wage Increase included in Rate Adjustment]]=0,0,Q315*'[1]Facility Info Input'!$F$10),0)</f>
        <v>0</v>
      </c>
      <c r="S315" s="18">
        <f>IFERROR(IF(StaffPayroll[[#This Row],[Annual Cost of Wage Increase included in Rate Adjustment]]=0,0,IF('[1]Facility Info Input'!$F$11&lt;=0,0,Q315*'[1]Facility Info Input'!$F$11)),0)</f>
        <v>0</v>
      </c>
      <c r="T315" s="18">
        <f>IFERROR(IF(StaffPayroll[[#This Row],[Annual Cost of Wage Increase included in Rate Adjustment]]=0,0,IF('[1]Facility Info Input'!$F$12&lt;=0,0,Q315*'[1]Facility Info Input'!$F$12)),0)</f>
        <v>0</v>
      </c>
      <c r="U315" s="18">
        <f t="shared" si="8"/>
        <v>0</v>
      </c>
      <c r="V315" s="19">
        <f t="shared" si="9"/>
        <v>0</v>
      </c>
    </row>
    <row r="316" spans="1:22" x14ac:dyDescent="0.25">
      <c r="A316" s="7"/>
      <c r="B316" s="8"/>
      <c r="C316" s="8"/>
      <c r="D316" s="9"/>
      <c r="E316" s="10"/>
      <c r="F316" s="10"/>
      <c r="G316" s="11"/>
      <c r="H316" s="12"/>
      <c r="I316" s="13"/>
      <c r="J316" s="14" t="str">
        <f>StaffPayroll[[#This Row],[Leave Blank]]&amp;" "&amp;StaffPayroll[[#This Row],[Employee, number or code]]</f>
        <v xml:space="preserve"> </v>
      </c>
      <c r="K316" s="14" t="str">
        <f>_xlfn.IFNA(VLOOKUP(StaffPayroll[[#This Row],[Position / Title]],[1]Lists!A:C,3,FALSE),"")</f>
        <v/>
      </c>
      <c r="L316" s="14">
        <f>StaffPayroll[[#This Row],[Payroll Period Ends Date (Minimum two months)]]-StaffPayroll[[#This Row],[Payroll Period Begins Date        (Must start after 6/1/2025)]]+1</f>
        <v>1</v>
      </c>
      <c r="M316" s="15">
        <f>IFERROR(IF(VLOOKUP(K316,'[1]Facility Info Input'!$B$25:$D$34,3,FALSE)="",1,VLOOKUP(K316,'[1]Facility Info Input'!$B$25:$D$34,3,FALSE)),0)</f>
        <v>0</v>
      </c>
      <c r="N316" s="16" t="str">
        <f>IF(StaffPayroll[[#This Row],[Employee, number or code]]="","",IF(StaffPayroll[[#This Row],[Position / Title]]="","",VLOOKUP(StaffPayroll[[#This Row],[Position / Title]],[1]Lists!A:C,2,FALSE)))</f>
        <v/>
      </c>
      <c r="O316" s="16">
        <f>IF(D316="",0,StaffPayroll[[#This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6" s="17">
        <f>IF(StaffPayroll[[#This Row],[Hourly WSB  Wage Minimum]]="",0,StaffPayroll[[#This Row],[Annual NF Wage Costs after WSB Minimum]]-StaffPayroll[[#This Row],[Annual NF Wage Costs before WSB Minimum]])</f>
        <v>0</v>
      </c>
      <c r="R316" s="17">
        <f>IFERROR(IF(StaffPayroll[[#This Row],[Annual Cost of Wage Increase included in Rate Adjustment]]=0,0,Q316*'[1]Facility Info Input'!$F$10),0)</f>
        <v>0</v>
      </c>
      <c r="S316" s="18">
        <f>IFERROR(IF(StaffPayroll[[#This Row],[Annual Cost of Wage Increase included in Rate Adjustment]]=0,0,IF('[1]Facility Info Input'!$F$11&lt;=0,0,Q316*'[1]Facility Info Input'!$F$11)),0)</f>
        <v>0</v>
      </c>
      <c r="T316" s="18">
        <f>IFERROR(IF(StaffPayroll[[#This Row],[Annual Cost of Wage Increase included in Rate Adjustment]]=0,0,IF('[1]Facility Info Input'!$F$12&lt;=0,0,Q316*'[1]Facility Info Input'!$F$12)),0)</f>
        <v>0</v>
      </c>
      <c r="U316" s="18">
        <f t="shared" si="8"/>
        <v>0</v>
      </c>
      <c r="V316" s="19">
        <f t="shared" si="9"/>
        <v>0</v>
      </c>
    </row>
    <row r="317" spans="1:22" x14ac:dyDescent="0.25">
      <c r="A317" s="7"/>
      <c r="B317" s="8"/>
      <c r="C317" s="8"/>
      <c r="D317" s="9"/>
      <c r="E317" s="10"/>
      <c r="F317" s="10"/>
      <c r="G317" s="11"/>
      <c r="H317" s="12"/>
      <c r="I317" s="13"/>
      <c r="J317" s="14" t="str">
        <f>StaffPayroll[[#This Row],[Leave Blank]]&amp;" "&amp;StaffPayroll[[#This Row],[Employee, number or code]]</f>
        <v xml:space="preserve"> </v>
      </c>
      <c r="K317" s="14" t="str">
        <f>_xlfn.IFNA(VLOOKUP(StaffPayroll[[#This Row],[Position / Title]],[1]Lists!A:C,3,FALSE),"")</f>
        <v/>
      </c>
      <c r="L317" s="14">
        <f>StaffPayroll[[#This Row],[Payroll Period Ends Date (Minimum two months)]]-StaffPayroll[[#This Row],[Payroll Period Begins Date        (Must start after 6/1/2025)]]+1</f>
        <v>1</v>
      </c>
      <c r="M317" s="15">
        <f>IFERROR(IF(VLOOKUP(K317,'[1]Facility Info Input'!$B$25:$D$34,3,FALSE)="",1,VLOOKUP(K317,'[1]Facility Info Input'!$B$25:$D$34,3,FALSE)),0)</f>
        <v>0</v>
      </c>
      <c r="N317" s="16" t="str">
        <f>IF(StaffPayroll[[#This Row],[Employee, number or code]]="","",IF(StaffPayroll[[#This Row],[Position / Title]]="","",VLOOKUP(StaffPayroll[[#This Row],[Position / Title]],[1]Lists!A:C,2,FALSE)))</f>
        <v/>
      </c>
      <c r="O317" s="16">
        <f>IF(D317="",0,StaffPayroll[[#This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7" s="17">
        <f>IF(StaffPayroll[[#This Row],[Hourly WSB  Wage Minimum]]="",0,StaffPayroll[[#This Row],[Annual NF Wage Costs after WSB Minimum]]-StaffPayroll[[#This Row],[Annual NF Wage Costs before WSB Minimum]])</f>
        <v>0</v>
      </c>
      <c r="R317" s="17">
        <f>IFERROR(IF(StaffPayroll[[#This Row],[Annual Cost of Wage Increase included in Rate Adjustment]]=0,0,Q317*'[1]Facility Info Input'!$F$10),0)</f>
        <v>0</v>
      </c>
      <c r="S317" s="18">
        <f>IFERROR(IF(StaffPayroll[[#This Row],[Annual Cost of Wage Increase included in Rate Adjustment]]=0,0,IF('[1]Facility Info Input'!$F$11&lt;=0,0,Q317*'[1]Facility Info Input'!$F$11)),0)</f>
        <v>0</v>
      </c>
      <c r="T317" s="18">
        <f>IFERROR(IF(StaffPayroll[[#This Row],[Annual Cost of Wage Increase included in Rate Adjustment]]=0,0,IF('[1]Facility Info Input'!$F$12&lt;=0,0,Q317*'[1]Facility Info Input'!$F$12)),0)</f>
        <v>0</v>
      </c>
      <c r="U317" s="18">
        <f t="shared" si="8"/>
        <v>0</v>
      </c>
      <c r="V317" s="19">
        <f t="shared" si="9"/>
        <v>0</v>
      </c>
    </row>
    <row r="318" spans="1:22" x14ac:dyDescent="0.25">
      <c r="A318" s="7"/>
      <c r="B318" s="8"/>
      <c r="C318" s="8"/>
      <c r="D318" s="9"/>
      <c r="E318" s="10"/>
      <c r="F318" s="10"/>
      <c r="G318" s="11"/>
      <c r="H318" s="12"/>
      <c r="I318" s="13"/>
      <c r="J318" s="14" t="str">
        <f>StaffPayroll[[#This Row],[Leave Blank]]&amp;" "&amp;StaffPayroll[[#This Row],[Employee, number or code]]</f>
        <v xml:space="preserve"> </v>
      </c>
      <c r="K318" s="14" t="str">
        <f>_xlfn.IFNA(VLOOKUP(StaffPayroll[[#This Row],[Position / Title]],[1]Lists!A:C,3,FALSE),"")</f>
        <v/>
      </c>
      <c r="L318" s="14">
        <f>StaffPayroll[[#This Row],[Payroll Period Ends Date (Minimum two months)]]-StaffPayroll[[#This Row],[Payroll Period Begins Date        (Must start after 6/1/2025)]]+1</f>
        <v>1</v>
      </c>
      <c r="M318" s="15">
        <f>IFERROR(IF(VLOOKUP(K318,'[1]Facility Info Input'!$B$25:$D$34,3,FALSE)="",1,VLOOKUP(K318,'[1]Facility Info Input'!$B$25:$D$34,3,FALSE)),0)</f>
        <v>0</v>
      </c>
      <c r="N318" s="16" t="str">
        <f>IF(StaffPayroll[[#This Row],[Employee, number or code]]="","",IF(StaffPayroll[[#This Row],[Position / Title]]="","",VLOOKUP(StaffPayroll[[#This Row],[Position / Title]],[1]Lists!A:C,2,FALSE)))</f>
        <v/>
      </c>
      <c r="O318" s="16">
        <f>IF(D318="",0,StaffPayroll[[#This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8" s="17">
        <f>IF(StaffPayroll[[#This Row],[Hourly WSB  Wage Minimum]]="",0,StaffPayroll[[#This Row],[Annual NF Wage Costs after WSB Minimum]]-StaffPayroll[[#This Row],[Annual NF Wage Costs before WSB Minimum]])</f>
        <v>0</v>
      </c>
      <c r="R318" s="17">
        <f>IFERROR(IF(StaffPayroll[[#This Row],[Annual Cost of Wage Increase included in Rate Adjustment]]=0,0,Q318*'[1]Facility Info Input'!$F$10),0)</f>
        <v>0</v>
      </c>
      <c r="S318" s="18">
        <f>IFERROR(IF(StaffPayroll[[#This Row],[Annual Cost of Wage Increase included in Rate Adjustment]]=0,0,IF('[1]Facility Info Input'!$F$11&lt;=0,0,Q318*'[1]Facility Info Input'!$F$11)),0)</f>
        <v>0</v>
      </c>
      <c r="T318" s="18">
        <f>IFERROR(IF(StaffPayroll[[#This Row],[Annual Cost of Wage Increase included in Rate Adjustment]]=0,0,IF('[1]Facility Info Input'!$F$12&lt;=0,0,Q318*'[1]Facility Info Input'!$F$12)),0)</f>
        <v>0</v>
      </c>
      <c r="U318" s="18">
        <f t="shared" si="8"/>
        <v>0</v>
      </c>
      <c r="V318" s="19">
        <f t="shared" si="9"/>
        <v>0</v>
      </c>
    </row>
    <row r="319" spans="1:22" x14ac:dyDescent="0.25">
      <c r="A319" s="7"/>
      <c r="B319" s="8"/>
      <c r="C319" s="8"/>
      <c r="D319" s="9"/>
      <c r="E319" s="10"/>
      <c r="F319" s="10"/>
      <c r="G319" s="11"/>
      <c r="H319" s="12"/>
      <c r="I319" s="13"/>
      <c r="J319" s="14" t="str">
        <f>StaffPayroll[[#This Row],[Leave Blank]]&amp;" "&amp;StaffPayroll[[#This Row],[Employee, number or code]]</f>
        <v xml:space="preserve"> </v>
      </c>
      <c r="K319" s="14" t="str">
        <f>_xlfn.IFNA(VLOOKUP(StaffPayroll[[#This Row],[Position / Title]],[1]Lists!A:C,3,FALSE),"")</f>
        <v/>
      </c>
      <c r="L319" s="14">
        <f>StaffPayroll[[#This Row],[Payroll Period Ends Date (Minimum two months)]]-StaffPayroll[[#This Row],[Payroll Period Begins Date        (Must start after 6/1/2025)]]+1</f>
        <v>1</v>
      </c>
      <c r="M319" s="15">
        <f>IFERROR(IF(VLOOKUP(K319,'[1]Facility Info Input'!$B$25:$D$34,3,FALSE)="",1,VLOOKUP(K319,'[1]Facility Info Input'!$B$25:$D$34,3,FALSE)),0)</f>
        <v>0</v>
      </c>
      <c r="N319" s="16" t="str">
        <f>IF(StaffPayroll[[#This Row],[Employee, number or code]]="","",IF(StaffPayroll[[#This Row],[Position / Title]]="","",VLOOKUP(StaffPayroll[[#This Row],[Position / Title]],[1]Lists!A:C,2,FALSE)))</f>
        <v/>
      </c>
      <c r="O319" s="16">
        <f>IF(D319="",0,StaffPayroll[[#This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9" s="17">
        <f>IF(StaffPayroll[[#This Row],[Hourly WSB  Wage Minimum]]="",0,StaffPayroll[[#This Row],[Annual NF Wage Costs after WSB Minimum]]-StaffPayroll[[#This Row],[Annual NF Wage Costs before WSB Minimum]])</f>
        <v>0</v>
      </c>
      <c r="R319" s="17">
        <f>IFERROR(IF(StaffPayroll[[#This Row],[Annual Cost of Wage Increase included in Rate Adjustment]]=0,0,Q319*'[1]Facility Info Input'!$F$10),0)</f>
        <v>0</v>
      </c>
      <c r="S319" s="18">
        <f>IFERROR(IF(StaffPayroll[[#This Row],[Annual Cost of Wage Increase included in Rate Adjustment]]=0,0,IF('[1]Facility Info Input'!$F$11&lt;=0,0,Q319*'[1]Facility Info Input'!$F$11)),0)</f>
        <v>0</v>
      </c>
      <c r="T319" s="18">
        <f>IFERROR(IF(StaffPayroll[[#This Row],[Annual Cost of Wage Increase included in Rate Adjustment]]=0,0,IF('[1]Facility Info Input'!$F$12&lt;=0,0,Q319*'[1]Facility Info Input'!$F$12)),0)</f>
        <v>0</v>
      </c>
      <c r="U319" s="18">
        <f t="shared" si="8"/>
        <v>0</v>
      </c>
      <c r="V319" s="19">
        <f t="shared" si="9"/>
        <v>0</v>
      </c>
    </row>
    <row r="320" spans="1:22" x14ac:dyDescent="0.25">
      <c r="A320" s="7"/>
      <c r="B320" s="8"/>
      <c r="C320" s="8"/>
      <c r="D320" s="9"/>
      <c r="E320" s="10"/>
      <c r="F320" s="10"/>
      <c r="G320" s="11"/>
      <c r="H320" s="12"/>
      <c r="I320" s="13"/>
      <c r="J320" s="14" t="str">
        <f>StaffPayroll[[#This Row],[Leave Blank]]&amp;" "&amp;StaffPayroll[[#This Row],[Employee, number or code]]</f>
        <v xml:space="preserve"> </v>
      </c>
      <c r="K320" s="14" t="str">
        <f>_xlfn.IFNA(VLOOKUP(StaffPayroll[[#This Row],[Position / Title]],[1]Lists!A:C,3,FALSE),"")</f>
        <v/>
      </c>
      <c r="L320" s="14">
        <f>StaffPayroll[[#This Row],[Payroll Period Ends Date (Minimum two months)]]-StaffPayroll[[#This Row],[Payroll Period Begins Date        (Must start after 6/1/2025)]]+1</f>
        <v>1</v>
      </c>
      <c r="M320" s="15">
        <f>IFERROR(IF(VLOOKUP(K320,'[1]Facility Info Input'!$B$25:$D$34,3,FALSE)="",1,VLOOKUP(K320,'[1]Facility Info Input'!$B$25:$D$34,3,FALSE)),0)</f>
        <v>0</v>
      </c>
      <c r="N320" s="16" t="str">
        <f>IF(StaffPayroll[[#This Row],[Employee, number or code]]="","",IF(StaffPayroll[[#This Row],[Position / Title]]="","",VLOOKUP(StaffPayroll[[#This Row],[Position / Title]],[1]Lists!A:C,2,FALSE)))</f>
        <v/>
      </c>
      <c r="O320" s="16">
        <f>IF(D320="",0,StaffPayroll[[#This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0" s="17">
        <f>IF(StaffPayroll[[#This Row],[Hourly WSB  Wage Minimum]]="",0,StaffPayroll[[#This Row],[Annual NF Wage Costs after WSB Minimum]]-StaffPayroll[[#This Row],[Annual NF Wage Costs before WSB Minimum]])</f>
        <v>0</v>
      </c>
      <c r="R320" s="17">
        <f>IFERROR(IF(StaffPayroll[[#This Row],[Annual Cost of Wage Increase included in Rate Adjustment]]=0,0,Q320*'[1]Facility Info Input'!$F$10),0)</f>
        <v>0</v>
      </c>
      <c r="S320" s="18">
        <f>IFERROR(IF(StaffPayroll[[#This Row],[Annual Cost of Wage Increase included in Rate Adjustment]]=0,0,IF('[1]Facility Info Input'!$F$11&lt;=0,0,Q320*'[1]Facility Info Input'!$F$11)),0)</f>
        <v>0</v>
      </c>
      <c r="T320" s="18">
        <f>IFERROR(IF(StaffPayroll[[#This Row],[Annual Cost of Wage Increase included in Rate Adjustment]]=0,0,IF('[1]Facility Info Input'!$F$12&lt;=0,0,Q320*'[1]Facility Info Input'!$F$12)),0)</f>
        <v>0</v>
      </c>
      <c r="U320" s="18">
        <f t="shared" si="8"/>
        <v>0</v>
      </c>
      <c r="V320" s="19">
        <f t="shared" si="9"/>
        <v>0</v>
      </c>
    </row>
    <row r="321" spans="1:22" x14ac:dyDescent="0.25">
      <c r="A321" s="7"/>
      <c r="B321" s="8"/>
      <c r="C321" s="8"/>
      <c r="D321" s="9"/>
      <c r="E321" s="10"/>
      <c r="F321" s="10"/>
      <c r="G321" s="11"/>
      <c r="H321" s="12"/>
      <c r="I321" s="13"/>
      <c r="J321" s="14" t="str">
        <f>StaffPayroll[[#This Row],[Leave Blank]]&amp;" "&amp;StaffPayroll[[#This Row],[Employee, number or code]]</f>
        <v xml:space="preserve"> </v>
      </c>
      <c r="K321" s="14" t="str">
        <f>_xlfn.IFNA(VLOOKUP(StaffPayroll[[#This Row],[Position / Title]],[1]Lists!A:C,3,FALSE),"")</f>
        <v/>
      </c>
      <c r="L321" s="14">
        <f>StaffPayroll[[#This Row],[Payroll Period Ends Date (Minimum two months)]]-StaffPayroll[[#This Row],[Payroll Period Begins Date        (Must start after 6/1/2025)]]+1</f>
        <v>1</v>
      </c>
      <c r="M321" s="15">
        <f>IFERROR(IF(VLOOKUP(K321,'[1]Facility Info Input'!$B$25:$D$34,3,FALSE)="",1,VLOOKUP(K321,'[1]Facility Info Input'!$B$25:$D$34,3,FALSE)),0)</f>
        <v>0</v>
      </c>
      <c r="N321" s="16" t="str">
        <f>IF(StaffPayroll[[#This Row],[Employee, number or code]]="","",IF(StaffPayroll[[#This Row],[Position / Title]]="","",VLOOKUP(StaffPayroll[[#This Row],[Position / Title]],[1]Lists!A:C,2,FALSE)))</f>
        <v/>
      </c>
      <c r="O321" s="16">
        <f>IF(D321="",0,StaffPayroll[[#This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1" s="17">
        <f>IF(StaffPayroll[[#This Row],[Hourly WSB  Wage Minimum]]="",0,StaffPayroll[[#This Row],[Annual NF Wage Costs after WSB Minimum]]-StaffPayroll[[#This Row],[Annual NF Wage Costs before WSB Minimum]])</f>
        <v>0</v>
      </c>
      <c r="R321" s="17">
        <f>IFERROR(IF(StaffPayroll[[#This Row],[Annual Cost of Wage Increase included in Rate Adjustment]]=0,0,Q321*'[1]Facility Info Input'!$F$10),0)</f>
        <v>0</v>
      </c>
      <c r="S321" s="18">
        <f>IFERROR(IF(StaffPayroll[[#This Row],[Annual Cost of Wage Increase included in Rate Adjustment]]=0,0,IF('[1]Facility Info Input'!$F$11&lt;=0,0,Q321*'[1]Facility Info Input'!$F$11)),0)</f>
        <v>0</v>
      </c>
      <c r="T321" s="18">
        <f>IFERROR(IF(StaffPayroll[[#This Row],[Annual Cost of Wage Increase included in Rate Adjustment]]=0,0,IF('[1]Facility Info Input'!$F$12&lt;=0,0,Q321*'[1]Facility Info Input'!$F$12)),0)</f>
        <v>0</v>
      </c>
      <c r="U321" s="18">
        <f t="shared" si="8"/>
        <v>0</v>
      </c>
      <c r="V321" s="19">
        <f t="shared" si="9"/>
        <v>0</v>
      </c>
    </row>
    <row r="322" spans="1:22" x14ac:dyDescent="0.25">
      <c r="A322" s="7"/>
      <c r="B322" s="8"/>
      <c r="C322" s="8"/>
      <c r="D322" s="9"/>
      <c r="E322" s="10"/>
      <c r="F322" s="10"/>
      <c r="G322" s="11"/>
      <c r="H322" s="12"/>
      <c r="I322" s="13"/>
      <c r="J322" s="14" t="str">
        <f>StaffPayroll[[#This Row],[Leave Blank]]&amp;" "&amp;StaffPayroll[[#This Row],[Employee, number or code]]</f>
        <v xml:space="preserve"> </v>
      </c>
      <c r="K322" s="14" t="str">
        <f>_xlfn.IFNA(VLOOKUP(StaffPayroll[[#This Row],[Position / Title]],[1]Lists!A:C,3,FALSE),"")</f>
        <v/>
      </c>
      <c r="L322" s="14">
        <f>StaffPayroll[[#This Row],[Payroll Period Ends Date (Minimum two months)]]-StaffPayroll[[#This Row],[Payroll Period Begins Date        (Must start after 6/1/2025)]]+1</f>
        <v>1</v>
      </c>
      <c r="M322" s="15">
        <f>IFERROR(IF(VLOOKUP(K322,'[1]Facility Info Input'!$B$25:$D$34,3,FALSE)="",1,VLOOKUP(K322,'[1]Facility Info Input'!$B$25:$D$34,3,FALSE)),0)</f>
        <v>0</v>
      </c>
      <c r="N322" s="16" t="str">
        <f>IF(StaffPayroll[[#This Row],[Employee, number or code]]="","",IF(StaffPayroll[[#This Row],[Position / Title]]="","",VLOOKUP(StaffPayroll[[#This Row],[Position / Title]],[1]Lists!A:C,2,FALSE)))</f>
        <v/>
      </c>
      <c r="O322" s="16">
        <f>IF(D322="",0,StaffPayroll[[#This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2" s="17">
        <f>IF(StaffPayroll[[#This Row],[Hourly WSB  Wage Minimum]]="",0,StaffPayroll[[#This Row],[Annual NF Wage Costs after WSB Minimum]]-StaffPayroll[[#This Row],[Annual NF Wage Costs before WSB Minimum]])</f>
        <v>0</v>
      </c>
      <c r="R322" s="17">
        <f>IFERROR(IF(StaffPayroll[[#This Row],[Annual Cost of Wage Increase included in Rate Adjustment]]=0,0,Q322*'[1]Facility Info Input'!$F$10),0)</f>
        <v>0</v>
      </c>
      <c r="S322" s="18">
        <f>IFERROR(IF(StaffPayroll[[#This Row],[Annual Cost of Wage Increase included in Rate Adjustment]]=0,0,IF('[1]Facility Info Input'!$F$11&lt;=0,0,Q322*'[1]Facility Info Input'!$F$11)),0)</f>
        <v>0</v>
      </c>
      <c r="T322" s="18">
        <f>IFERROR(IF(StaffPayroll[[#This Row],[Annual Cost of Wage Increase included in Rate Adjustment]]=0,0,IF('[1]Facility Info Input'!$F$12&lt;=0,0,Q322*'[1]Facility Info Input'!$F$12)),0)</f>
        <v>0</v>
      </c>
      <c r="U322" s="18">
        <f t="shared" ref="U322:U385" si="10">IFERROR(IF(H322="Yes",I322*Q322,0),0)</f>
        <v>0</v>
      </c>
      <c r="V322" s="19">
        <f t="shared" si="9"/>
        <v>0</v>
      </c>
    </row>
    <row r="323" spans="1:22" x14ac:dyDescent="0.25">
      <c r="A323" s="7"/>
      <c r="B323" s="8"/>
      <c r="C323" s="8"/>
      <c r="D323" s="9"/>
      <c r="E323" s="10"/>
      <c r="F323" s="10"/>
      <c r="G323" s="11"/>
      <c r="H323" s="12"/>
      <c r="I323" s="13"/>
      <c r="J323" s="14" t="str">
        <f>StaffPayroll[[#This Row],[Leave Blank]]&amp;" "&amp;StaffPayroll[[#This Row],[Employee, number or code]]</f>
        <v xml:space="preserve"> </v>
      </c>
      <c r="K323" s="14" t="str">
        <f>_xlfn.IFNA(VLOOKUP(StaffPayroll[[#This Row],[Position / Title]],[1]Lists!A:C,3,FALSE),"")</f>
        <v/>
      </c>
      <c r="L323" s="14">
        <f>StaffPayroll[[#This Row],[Payroll Period Ends Date (Minimum two months)]]-StaffPayroll[[#This Row],[Payroll Period Begins Date        (Must start after 6/1/2025)]]+1</f>
        <v>1</v>
      </c>
      <c r="M323" s="15">
        <f>IFERROR(IF(VLOOKUP(K323,'[1]Facility Info Input'!$B$25:$D$34,3,FALSE)="",1,VLOOKUP(K323,'[1]Facility Info Input'!$B$25:$D$34,3,FALSE)),0)</f>
        <v>0</v>
      </c>
      <c r="N323" s="16" t="str">
        <f>IF(StaffPayroll[[#This Row],[Employee, number or code]]="","",IF(StaffPayroll[[#This Row],[Position / Title]]="","",VLOOKUP(StaffPayroll[[#This Row],[Position / Title]],[1]Lists!A:C,2,FALSE)))</f>
        <v/>
      </c>
      <c r="O323" s="16">
        <f>IF(D323="",0,StaffPayroll[[#This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3" s="17">
        <f>IF(StaffPayroll[[#This Row],[Hourly WSB  Wage Minimum]]="",0,StaffPayroll[[#This Row],[Annual NF Wage Costs after WSB Minimum]]-StaffPayroll[[#This Row],[Annual NF Wage Costs before WSB Minimum]])</f>
        <v>0</v>
      </c>
      <c r="R323" s="17">
        <f>IFERROR(IF(StaffPayroll[[#This Row],[Annual Cost of Wage Increase included in Rate Adjustment]]=0,0,Q323*'[1]Facility Info Input'!$F$10),0)</f>
        <v>0</v>
      </c>
      <c r="S323" s="18">
        <f>IFERROR(IF(StaffPayroll[[#This Row],[Annual Cost of Wage Increase included in Rate Adjustment]]=0,0,IF('[1]Facility Info Input'!$F$11&lt;=0,0,Q323*'[1]Facility Info Input'!$F$11)),0)</f>
        <v>0</v>
      </c>
      <c r="T323" s="18">
        <f>IFERROR(IF(StaffPayroll[[#This Row],[Annual Cost of Wage Increase included in Rate Adjustment]]=0,0,IF('[1]Facility Info Input'!$F$12&lt;=0,0,Q323*'[1]Facility Info Input'!$F$12)),0)</f>
        <v>0</v>
      </c>
      <c r="U323" s="18">
        <f t="shared" si="10"/>
        <v>0</v>
      </c>
      <c r="V323" s="19">
        <f t="shared" ref="V323:V386" si="11">IFERROR(SUM(Q323:U323),0)</f>
        <v>0</v>
      </c>
    </row>
    <row r="324" spans="1:22" x14ac:dyDescent="0.25">
      <c r="A324" s="7"/>
      <c r="B324" s="8"/>
      <c r="C324" s="8"/>
      <c r="D324" s="9"/>
      <c r="E324" s="10"/>
      <c r="F324" s="10"/>
      <c r="G324" s="11"/>
      <c r="H324" s="12"/>
      <c r="I324" s="13"/>
      <c r="J324" s="14" t="str">
        <f>StaffPayroll[[#This Row],[Leave Blank]]&amp;" "&amp;StaffPayroll[[#This Row],[Employee, number or code]]</f>
        <v xml:space="preserve"> </v>
      </c>
      <c r="K324" s="14" t="str">
        <f>_xlfn.IFNA(VLOOKUP(StaffPayroll[[#This Row],[Position / Title]],[1]Lists!A:C,3,FALSE),"")</f>
        <v/>
      </c>
      <c r="L324" s="14">
        <f>StaffPayroll[[#This Row],[Payroll Period Ends Date (Minimum two months)]]-StaffPayroll[[#This Row],[Payroll Period Begins Date        (Must start after 6/1/2025)]]+1</f>
        <v>1</v>
      </c>
      <c r="M324" s="15">
        <f>IFERROR(IF(VLOOKUP(K324,'[1]Facility Info Input'!$B$25:$D$34,3,FALSE)="",1,VLOOKUP(K324,'[1]Facility Info Input'!$B$25:$D$34,3,FALSE)),0)</f>
        <v>0</v>
      </c>
      <c r="N324" s="16" t="str">
        <f>IF(StaffPayroll[[#This Row],[Employee, number or code]]="","",IF(StaffPayroll[[#This Row],[Position / Title]]="","",VLOOKUP(StaffPayroll[[#This Row],[Position / Title]],[1]Lists!A:C,2,FALSE)))</f>
        <v/>
      </c>
      <c r="O324" s="16">
        <f>IF(D324="",0,StaffPayroll[[#This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4" s="17">
        <f>IF(StaffPayroll[[#This Row],[Hourly WSB  Wage Minimum]]="",0,StaffPayroll[[#This Row],[Annual NF Wage Costs after WSB Minimum]]-StaffPayroll[[#This Row],[Annual NF Wage Costs before WSB Minimum]])</f>
        <v>0</v>
      </c>
      <c r="R324" s="17">
        <f>IFERROR(IF(StaffPayroll[[#This Row],[Annual Cost of Wage Increase included in Rate Adjustment]]=0,0,Q324*'[1]Facility Info Input'!$F$10),0)</f>
        <v>0</v>
      </c>
      <c r="S324" s="18">
        <f>IFERROR(IF(StaffPayroll[[#This Row],[Annual Cost of Wage Increase included in Rate Adjustment]]=0,0,IF('[1]Facility Info Input'!$F$11&lt;=0,0,Q324*'[1]Facility Info Input'!$F$11)),0)</f>
        <v>0</v>
      </c>
      <c r="T324" s="18">
        <f>IFERROR(IF(StaffPayroll[[#This Row],[Annual Cost of Wage Increase included in Rate Adjustment]]=0,0,IF('[1]Facility Info Input'!$F$12&lt;=0,0,Q324*'[1]Facility Info Input'!$F$12)),0)</f>
        <v>0</v>
      </c>
      <c r="U324" s="18">
        <f t="shared" si="10"/>
        <v>0</v>
      </c>
      <c r="V324" s="19">
        <f t="shared" si="11"/>
        <v>0</v>
      </c>
    </row>
    <row r="325" spans="1:22" x14ac:dyDescent="0.25">
      <c r="A325" s="7"/>
      <c r="B325" s="8"/>
      <c r="C325" s="8"/>
      <c r="D325" s="9"/>
      <c r="E325" s="10"/>
      <c r="F325" s="10"/>
      <c r="G325" s="11"/>
      <c r="H325" s="12"/>
      <c r="I325" s="13"/>
      <c r="J325" s="14" t="str">
        <f>StaffPayroll[[#This Row],[Leave Blank]]&amp;" "&amp;StaffPayroll[[#This Row],[Employee, number or code]]</f>
        <v xml:space="preserve"> </v>
      </c>
      <c r="K325" s="14" t="str">
        <f>_xlfn.IFNA(VLOOKUP(StaffPayroll[[#This Row],[Position / Title]],[1]Lists!A:C,3,FALSE),"")</f>
        <v/>
      </c>
      <c r="L325" s="14">
        <f>StaffPayroll[[#This Row],[Payroll Period Ends Date (Minimum two months)]]-StaffPayroll[[#This Row],[Payroll Period Begins Date        (Must start after 6/1/2025)]]+1</f>
        <v>1</v>
      </c>
      <c r="M325" s="15">
        <f>IFERROR(IF(VLOOKUP(K325,'[1]Facility Info Input'!$B$25:$D$34,3,FALSE)="",1,VLOOKUP(K325,'[1]Facility Info Input'!$B$25:$D$34,3,FALSE)),0)</f>
        <v>0</v>
      </c>
      <c r="N325" s="16" t="str">
        <f>IF(StaffPayroll[[#This Row],[Employee, number or code]]="","",IF(StaffPayroll[[#This Row],[Position / Title]]="","",VLOOKUP(StaffPayroll[[#This Row],[Position / Title]],[1]Lists!A:C,2,FALSE)))</f>
        <v/>
      </c>
      <c r="O325" s="16">
        <f>IF(D325="",0,StaffPayroll[[#This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5" s="17">
        <f>IF(StaffPayroll[[#This Row],[Hourly WSB  Wage Minimum]]="",0,StaffPayroll[[#This Row],[Annual NF Wage Costs after WSB Minimum]]-StaffPayroll[[#This Row],[Annual NF Wage Costs before WSB Minimum]])</f>
        <v>0</v>
      </c>
      <c r="R325" s="17">
        <f>IFERROR(IF(StaffPayroll[[#This Row],[Annual Cost of Wage Increase included in Rate Adjustment]]=0,0,Q325*'[1]Facility Info Input'!$F$10),0)</f>
        <v>0</v>
      </c>
      <c r="S325" s="18">
        <f>IFERROR(IF(StaffPayroll[[#This Row],[Annual Cost of Wage Increase included in Rate Adjustment]]=0,0,IF('[1]Facility Info Input'!$F$11&lt;=0,0,Q325*'[1]Facility Info Input'!$F$11)),0)</f>
        <v>0</v>
      </c>
      <c r="T325" s="18">
        <f>IFERROR(IF(StaffPayroll[[#This Row],[Annual Cost of Wage Increase included in Rate Adjustment]]=0,0,IF('[1]Facility Info Input'!$F$12&lt;=0,0,Q325*'[1]Facility Info Input'!$F$12)),0)</f>
        <v>0</v>
      </c>
      <c r="U325" s="18">
        <f t="shared" si="10"/>
        <v>0</v>
      </c>
      <c r="V325" s="19">
        <f t="shared" si="11"/>
        <v>0</v>
      </c>
    </row>
    <row r="326" spans="1:22" x14ac:dyDescent="0.25">
      <c r="A326" s="7"/>
      <c r="B326" s="8"/>
      <c r="C326" s="8"/>
      <c r="D326" s="9"/>
      <c r="E326" s="10"/>
      <c r="F326" s="10"/>
      <c r="G326" s="11"/>
      <c r="H326" s="12"/>
      <c r="I326" s="13"/>
      <c r="J326" s="14" t="str">
        <f>StaffPayroll[[#This Row],[Leave Blank]]&amp;" "&amp;StaffPayroll[[#This Row],[Employee, number or code]]</f>
        <v xml:space="preserve"> </v>
      </c>
      <c r="K326" s="14" t="str">
        <f>_xlfn.IFNA(VLOOKUP(StaffPayroll[[#This Row],[Position / Title]],[1]Lists!A:C,3,FALSE),"")</f>
        <v/>
      </c>
      <c r="L326" s="14">
        <f>StaffPayroll[[#This Row],[Payroll Period Ends Date (Minimum two months)]]-StaffPayroll[[#This Row],[Payroll Period Begins Date        (Must start after 6/1/2025)]]+1</f>
        <v>1</v>
      </c>
      <c r="M326" s="15">
        <f>IFERROR(IF(VLOOKUP(K326,'[1]Facility Info Input'!$B$25:$D$34,3,FALSE)="",1,VLOOKUP(K326,'[1]Facility Info Input'!$B$25:$D$34,3,FALSE)),0)</f>
        <v>0</v>
      </c>
      <c r="N326" s="16" t="str">
        <f>IF(StaffPayroll[[#This Row],[Employee, number or code]]="","",IF(StaffPayroll[[#This Row],[Position / Title]]="","",VLOOKUP(StaffPayroll[[#This Row],[Position / Title]],[1]Lists!A:C,2,FALSE)))</f>
        <v/>
      </c>
      <c r="O326" s="16">
        <f>IF(D326="",0,StaffPayroll[[#This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6" s="17">
        <f>IF(StaffPayroll[[#This Row],[Hourly WSB  Wage Minimum]]="",0,StaffPayroll[[#This Row],[Annual NF Wage Costs after WSB Minimum]]-StaffPayroll[[#This Row],[Annual NF Wage Costs before WSB Minimum]])</f>
        <v>0</v>
      </c>
      <c r="R326" s="17">
        <f>IFERROR(IF(StaffPayroll[[#This Row],[Annual Cost of Wage Increase included in Rate Adjustment]]=0,0,Q326*'[1]Facility Info Input'!$F$10),0)</f>
        <v>0</v>
      </c>
      <c r="S326" s="18">
        <f>IFERROR(IF(StaffPayroll[[#This Row],[Annual Cost of Wage Increase included in Rate Adjustment]]=0,0,IF('[1]Facility Info Input'!$F$11&lt;=0,0,Q326*'[1]Facility Info Input'!$F$11)),0)</f>
        <v>0</v>
      </c>
      <c r="T326" s="18">
        <f>IFERROR(IF(StaffPayroll[[#This Row],[Annual Cost of Wage Increase included in Rate Adjustment]]=0,0,IF('[1]Facility Info Input'!$F$12&lt;=0,0,Q326*'[1]Facility Info Input'!$F$12)),0)</f>
        <v>0</v>
      </c>
      <c r="U326" s="18">
        <f t="shared" si="10"/>
        <v>0</v>
      </c>
      <c r="V326" s="19">
        <f t="shared" si="11"/>
        <v>0</v>
      </c>
    </row>
    <row r="327" spans="1:22" x14ac:dyDescent="0.25">
      <c r="A327" s="7"/>
      <c r="B327" s="8"/>
      <c r="C327" s="8"/>
      <c r="D327" s="9"/>
      <c r="E327" s="10"/>
      <c r="F327" s="10"/>
      <c r="G327" s="11"/>
      <c r="H327" s="12"/>
      <c r="I327" s="13"/>
      <c r="J327" s="14" t="str">
        <f>StaffPayroll[[#This Row],[Leave Blank]]&amp;" "&amp;StaffPayroll[[#This Row],[Employee, number or code]]</f>
        <v xml:space="preserve"> </v>
      </c>
      <c r="K327" s="14" t="str">
        <f>_xlfn.IFNA(VLOOKUP(StaffPayroll[[#This Row],[Position / Title]],[1]Lists!A:C,3,FALSE),"")</f>
        <v/>
      </c>
      <c r="L327" s="14">
        <f>StaffPayroll[[#This Row],[Payroll Period Ends Date (Minimum two months)]]-StaffPayroll[[#This Row],[Payroll Period Begins Date        (Must start after 6/1/2025)]]+1</f>
        <v>1</v>
      </c>
      <c r="M327" s="15">
        <f>IFERROR(IF(VLOOKUP(K327,'[1]Facility Info Input'!$B$25:$D$34,3,FALSE)="",1,VLOOKUP(K327,'[1]Facility Info Input'!$B$25:$D$34,3,FALSE)),0)</f>
        <v>0</v>
      </c>
      <c r="N327" s="16" t="str">
        <f>IF(StaffPayroll[[#This Row],[Employee, number or code]]="","",IF(StaffPayroll[[#This Row],[Position / Title]]="","",VLOOKUP(StaffPayroll[[#This Row],[Position / Title]],[1]Lists!A:C,2,FALSE)))</f>
        <v/>
      </c>
      <c r="O327" s="16">
        <f>IF(D327="",0,StaffPayroll[[#This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7" s="17">
        <f>IF(StaffPayroll[[#This Row],[Hourly WSB  Wage Minimum]]="",0,StaffPayroll[[#This Row],[Annual NF Wage Costs after WSB Minimum]]-StaffPayroll[[#This Row],[Annual NF Wage Costs before WSB Minimum]])</f>
        <v>0</v>
      </c>
      <c r="R327" s="17">
        <f>IFERROR(IF(StaffPayroll[[#This Row],[Annual Cost of Wage Increase included in Rate Adjustment]]=0,0,Q327*'[1]Facility Info Input'!$F$10),0)</f>
        <v>0</v>
      </c>
      <c r="S327" s="18">
        <f>IFERROR(IF(StaffPayroll[[#This Row],[Annual Cost of Wage Increase included in Rate Adjustment]]=0,0,IF('[1]Facility Info Input'!$F$11&lt;=0,0,Q327*'[1]Facility Info Input'!$F$11)),0)</f>
        <v>0</v>
      </c>
      <c r="T327" s="18">
        <f>IFERROR(IF(StaffPayroll[[#This Row],[Annual Cost of Wage Increase included in Rate Adjustment]]=0,0,IF('[1]Facility Info Input'!$F$12&lt;=0,0,Q327*'[1]Facility Info Input'!$F$12)),0)</f>
        <v>0</v>
      </c>
      <c r="U327" s="18">
        <f t="shared" si="10"/>
        <v>0</v>
      </c>
      <c r="V327" s="19">
        <f t="shared" si="11"/>
        <v>0</v>
      </c>
    </row>
    <row r="328" spans="1:22" x14ac:dyDescent="0.25">
      <c r="A328" s="7"/>
      <c r="B328" s="8"/>
      <c r="C328" s="8"/>
      <c r="D328" s="9"/>
      <c r="E328" s="10"/>
      <c r="F328" s="10"/>
      <c r="G328" s="11"/>
      <c r="H328" s="12"/>
      <c r="I328" s="13"/>
      <c r="J328" s="14" t="str">
        <f>StaffPayroll[[#This Row],[Leave Blank]]&amp;" "&amp;StaffPayroll[[#This Row],[Employee, number or code]]</f>
        <v xml:space="preserve"> </v>
      </c>
      <c r="K328" s="14" t="str">
        <f>_xlfn.IFNA(VLOOKUP(StaffPayroll[[#This Row],[Position / Title]],[1]Lists!A:C,3,FALSE),"")</f>
        <v/>
      </c>
      <c r="L328" s="14">
        <f>StaffPayroll[[#This Row],[Payroll Period Ends Date (Minimum two months)]]-StaffPayroll[[#This Row],[Payroll Period Begins Date        (Must start after 6/1/2025)]]+1</f>
        <v>1</v>
      </c>
      <c r="M328" s="15">
        <f>IFERROR(IF(VLOOKUP(K328,'[1]Facility Info Input'!$B$25:$D$34,3,FALSE)="",1,VLOOKUP(K328,'[1]Facility Info Input'!$B$25:$D$34,3,FALSE)),0)</f>
        <v>0</v>
      </c>
      <c r="N328" s="16" t="str">
        <f>IF(StaffPayroll[[#This Row],[Employee, number or code]]="","",IF(StaffPayroll[[#This Row],[Position / Title]]="","",VLOOKUP(StaffPayroll[[#This Row],[Position / Title]],[1]Lists!A:C,2,FALSE)))</f>
        <v/>
      </c>
      <c r="O328" s="16">
        <f>IF(D328="",0,StaffPayroll[[#This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8" s="17">
        <f>IF(StaffPayroll[[#This Row],[Hourly WSB  Wage Minimum]]="",0,StaffPayroll[[#This Row],[Annual NF Wage Costs after WSB Minimum]]-StaffPayroll[[#This Row],[Annual NF Wage Costs before WSB Minimum]])</f>
        <v>0</v>
      </c>
      <c r="R328" s="17">
        <f>IFERROR(IF(StaffPayroll[[#This Row],[Annual Cost of Wage Increase included in Rate Adjustment]]=0,0,Q328*'[1]Facility Info Input'!$F$10),0)</f>
        <v>0</v>
      </c>
      <c r="S328" s="18">
        <f>IFERROR(IF(StaffPayroll[[#This Row],[Annual Cost of Wage Increase included in Rate Adjustment]]=0,0,IF('[1]Facility Info Input'!$F$11&lt;=0,0,Q328*'[1]Facility Info Input'!$F$11)),0)</f>
        <v>0</v>
      </c>
      <c r="T328" s="18">
        <f>IFERROR(IF(StaffPayroll[[#This Row],[Annual Cost of Wage Increase included in Rate Adjustment]]=0,0,IF('[1]Facility Info Input'!$F$12&lt;=0,0,Q328*'[1]Facility Info Input'!$F$12)),0)</f>
        <v>0</v>
      </c>
      <c r="U328" s="18">
        <f t="shared" si="10"/>
        <v>0</v>
      </c>
      <c r="V328" s="19">
        <f t="shared" si="11"/>
        <v>0</v>
      </c>
    </row>
    <row r="329" spans="1:22" x14ac:dyDescent="0.25">
      <c r="A329" s="7"/>
      <c r="B329" s="8"/>
      <c r="C329" s="8"/>
      <c r="D329" s="9"/>
      <c r="E329" s="10"/>
      <c r="F329" s="10"/>
      <c r="G329" s="11"/>
      <c r="H329" s="12"/>
      <c r="I329" s="13"/>
      <c r="J329" s="14" t="str">
        <f>StaffPayroll[[#This Row],[Leave Blank]]&amp;" "&amp;StaffPayroll[[#This Row],[Employee, number or code]]</f>
        <v xml:space="preserve"> </v>
      </c>
      <c r="K329" s="14" t="str">
        <f>_xlfn.IFNA(VLOOKUP(StaffPayroll[[#This Row],[Position / Title]],[1]Lists!A:C,3,FALSE),"")</f>
        <v/>
      </c>
      <c r="L329" s="14">
        <f>StaffPayroll[[#This Row],[Payroll Period Ends Date (Minimum two months)]]-StaffPayroll[[#This Row],[Payroll Period Begins Date        (Must start after 6/1/2025)]]+1</f>
        <v>1</v>
      </c>
      <c r="M329" s="15">
        <f>IFERROR(IF(VLOOKUP(K329,'[1]Facility Info Input'!$B$25:$D$34,3,FALSE)="",1,VLOOKUP(K329,'[1]Facility Info Input'!$B$25:$D$34,3,FALSE)),0)</f>
        <v>0</v>
      </c>
      <c r="N329" s="16" t="str">
        <f>IF(StaffPayroll[[#This Row],[Employee, number or code]]="","",IF(StaffPayroll[[#This Row],[Position / Title]]="","",VLOOKUP(StaffPayroll[[#This Row],[Position / Title]],[1]Lists!A:C,2,FALSE)))</f>
        <v/>
      </c>
      <c r="O329" s="16">
        <f>IF(D329="",0,StaffPayroll[[#This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9" s="17">
        <f>IF(StaffPayroll[[#This Row],[Hourly WSB  Wage Minimum]]="",0,StaffPayroll[[#This Row],[Annual NF Wage Costs after WSB Minimum]]-StaffPayroll[[#This Row],[Annual NF Wage Costs before WSB Minimum]])</f>
        <v>0</v>
      </c>
      <c r="R329" s="17">
        <f>IFERROR(IF(StaffPayroll[[#This Row],[Annual Cost of Wage Increase included in Rate Adjustment]]=0,0,Q329*'[1]Facility Info Input'!$F$10),0)</f>
        <v>0</v>
      </c>
      <c r="S329" s="18">
        <f>IFERROR(IF(StaffPayroll[[#This Row],[Annual Cost of Wage Increase included in Rate Adjustment]]=0,0,IF('[1]Facility Info Input'!$F$11&lt;=0,0,Q329*'[1]Facility Info Input'!$F$11)),0)</f>
        <v>0</v>
      </c>
      <c r="T329" s="18">
        <f>IFERROR(IF(StaffPayroll[[#This Row],[Annual Cost of Wage Increase included in Rate Adjustment]]=0,0,IF('[1]Facility Info Input'!$F$12&lt;=0,0,Q329*'[1]Facility Info Input'!$F$12)),0)</f>
        <v>0</v>
      </c>
      <c r="U329" s="18">
        <f t="shared" si="10"/>
        <v>0</v>
      </c>
      <c r="V329" s="19">
        <f t="shared" si="11"/>
        <v>0</v>
      </c>
    </row>
    <row r="330" spans="1:22" x14ac:dyDescent="0.25">
      <c r="A330" s="7"/>
      <c r="B330" s="8"/>
      <c r="C330" s="8"/>
      <c r="D330" s="9"/>
      <c r="E330" s="10"/>
      <c r="F330" s="10"/>
      <c r="G330" s="11"/>
      <c r="H330" s="12"/>
      <c r="I330" s="13"/>
      <c r="J330" s="14" t="str">
        <f>StaffPayroll[[#This Row],[Leave Blank]]&amp;" "&amp;StaffPayroll[[#This Row],[Employee, number or code]]</f>
        <v xml:space="preserve"> </v>
      </c>
      <c r="K330" s="14" t="str">
        <f>_xlfn.IFNA(VLOOKUP(StaffPayroll[[#This Row],[Position / Title]],[1]Lists!A:C,3,FALSE),"")</f>
        <v/>
      </c>
      <c r="L330" s="14">
        <f>StaffPayroll[[#This Row],[Payroll Period Ends Date (Minimum two months)]]-StaffPayroll[[#This Row],[Payroll Period Begins Date        (Must start after 6/1/2025)]]+1</f>
        <v>1</v>
      </c>
      <c r="M330" s="15">
        <f>IFERROR(IF(VLOOKUP(K330,'[1]Facility Info Input'!$B$25:$D$34,3,FALSE)="",1,VLOOKUP(K330,'[1]Facility Info Input'!$B$25:$D$34,3,FALSE)),0)</f>
        <v>0</v>
      </c>
      <c r="N330" s="16" t="str">
        <f>IF(StaffPayroll[[#This Row],[Employee, number or code]]="","",IF(StaffPayroll[[#This Row],[Position / Title]]="","",VLOOKUP(StaffPayroll[[#This Row],[Position / Title]],[1]Lists!A:C,2,FALSE)))</f>
        <v/>
      </c>
      <c r="O330" s="16">
        <f>IF(D330="",0,StaffPayroll[[#This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0" s="17">
        <f>IF(StaffPayroll[[#This Row],[Hourly WSB  Wage Minimum]]="",0,StaffPayroll[[#This Row],[Annual NF Wage Costs after WSB Minimum]]-StaffPayroll[[#This Row],[Annual NF Wage Costs before WSB Minimum]])</f>
        <v>0</v>
      </c>
      <c r="R330" s="17">
        <f>IFERROR(IF(StaffPayroll[[#This Row],[Annual Cost of Wage Increase included in Rate Adjustment]]=0,0,Q330*'[1]Facility Info Input'!$F$10),0)</f>
        <v>0</v>
      </c>
      <c r="S330" s="18">
        <f>IFERROR(IF(StaffPayroll[[#This Row],[Annual Cost of Wage Increase included in Rate Adjustment]]=0,0,IF('[1]Facility Info Input'!$F$11&lt;=0,0,Q330*'[1]Facility Info Input'!$F$11)),0)</f>
        <v>0</v>
      </c>
      <c r="T330" s="18">
        <f>IFERROR(IF(StaffPayroll[[#This Row],[Annual Cost of Wage Increase included in Rate Adjustment]]=0,0,IF('[1]Facility Info Input'!$F$12&lt;=0,0,Q330*'[1]Facility Info Input'!$F$12)),0)</f>
        <v>0</v>
      </c>
      <c r="U330" s="18">
        <f t="shared" si="10"/>
        <v>0</v>
      </c>
      <c r="V330" s="19">
        <f t="shared" si="11"/>
        <v>0</v>
      </c>
    </row>
    <row r="331" spans="1:22" x14ac:dyDescent="0.25">
      <c r="A331" s="7"/>
      <c r="B331" s="8"/>
      <c r="C331" s="8"/>
      <c r="D331" s="9"/>
      <c r="E331" s="10"/>
      <c r="F331" s="10"/>
      <c r="G331" s="11"/>
      <c r="H331" s="12"/>
      <c r="I331" s="13"/>
      <c r="J331" s="14" t="str">
        <f>StaffPayroll[[#This Row],[Leave Blank]]&amp;" "&amp;StaffPayroll[[#This Row],[Employee, number or code]]</f>
        <v xml:space="preserve"> </v>
      </c>
      <c r="K331" s="14" t="str">
        <f>_xlfn.IFNA(VLOOKUP(StaffPayroll[[#This Row],[Position / Title]],[1]Lists!A:C,3,FALSE),"")</f>
        <v/>
      </c>
      <c r="L331" s="14">
        <f>StaffPayroll[[#This Row],[Payroll Period Ends Date (Minimum two months)]]-StaffPayroll[[#This Row],[Payroll Period Begins Date        (Must start after 6/1/2025)]]+1</f>
        <v>1</v>
      </c>
      <c r="M331" s="15">
        <f>IFERROR(IF(VLOOKUP(K331,'[1]Facility Info Input'!$B$25:$D$34,3,FALSE)="",1,VLOOKUP(K331,'[1]Facility Info Input'!$B$25:$D$34,3,FALSE)),0)</f>
        <v>0</v>
      </c>
      <c r="N331" s="16" t="str">
        <f>IF(StaffPayroll[[#This Row],[Employee, number or code]]="","",IF(StaffPayroll[[#This Row],[Position / Title]]="","",VLOOKUP(StaffPayroll[[#This Row],[Position / Title]],[1]Lists!A:C,2,FALSE)))</f>
        <v/>
      </c>
      <c r="O331" s="16">
        <f>IF(D331="",0,StaffPayroll[[#This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1" s="17">
        <f>IF(StaffPayroll[[#This Row],[Hourly WSB  Wage Minimum]]="",0,StaffPayroll[[#This Row],[Annual NF Wage Costs after WSB Minimum]]-StaffPayroll[[#This Row],[Annual NF Wage Costs before WSB Minimum]])</f>
        <v>0</v>
      </c>
      <c r="R331" s="17">
        <f>IFERROR(IF(StaffPayroll[[#This Row],[Annual Cost of Wage Increase included in Rate Adjustment]]=0,0,Q331*'[1]Facility Info Input'!$F$10),0)</f>
        <v>0</v>
      </c>
      <c r="S331" s="18">
        <f>IFERROR(IF(StaffPayroll[[#This Row],[Annual Cost of Wage Increase included in Rate Adjustment]]=0,0,IF('[1]Facility Info Input'!$F$11&lt;=0,0,Q331*'[1]Facility Info Input'!$F$11)),0)</f>
        <v>0</v>
      </c>
      <c r="T331" s="18">
        <f>IFERROR(IF(StaffPayroll[[#This Row],[Annual Cost of Wage Increase included in Rate Adjustment]]=0,0,IF('[1]Facility Info Input'!$F$12&lt;=0,0,Q331*'[1]Facility Info Input'!$F$12)),0)</f>
        <v>0</v>
      </c>
      <c r="U331" s="18">
        <f t="shared" si="10"/>
        <v>0</v>
      </c>
      <c r="V331" s="19">
        <f t="shared" si="11"/>
        <v>0</v>
      </c>
    </row>
    <row r="332" spans="1:22" x14ac:dyDescent="0.25">
      <c r="A332" s="7"/>
      <c r="B332" s="8"/>
      <c r="C332" s="8"/>
      <c r="D332" s="9"/>
      <c r="E332" s="10"/>
      <c r="F332" s="10"/>
      <c r="G332" s="11"/>
      <c r="H332" s="12"/>
      <c r="I332" s="13"/>
      <c r="J332" s="14" t="str">
        <f>StaffPayroll[[#This Row],[Leave Blank]]&amp;" "&amp;StaffPayroll[[#This Row],[Employee, number or code]]</f>
        <v xml:space="preserve"> </v>
      </c>
      <c r="K332" s="14" t="str">
        <f>_xlfn.IFNA(VLOOKUP(StaffPayroll[[#This Row],[Position / Title]],[1]Lists!A:C,3,FALSE),"")</f>
        <v/>
      </c>
      <c r="L332" s="14">
        <f>StaffPayroll[[#This Row],[Payroll Period Ends Date (Minimum two months)]]-StaffPayroll[[#This Row],[Payroll Period Begins Date        (Must start after 6/1/2025)]]+1</f>
        <v>1</v>
      </c>
      <c r="M332" s="15">
        <f>IFERROR(IF(VLOOKUP(K332,'[1]Facility Info Input'!$B$25:$D$34,3,FALSE)="",1,VLOOKUP(K332,'[1]Facility Info Input'!$B$25:$D$34,3,FALSE)),0)</f>
        <v>0</v>
      </c>
      <c r="N332" s="16" t="str">
        <f>IF(StaffPayroll[[#This Row],[Employee, number or code]]="","",IF(StaffPayroll[[#This Row],[Position / Title]]="","",VLOOKUP(StaffPayroll[[#This Row],[Position / Title]],[1]Lists!A:C,2,FALSE)))</f>
        <v/>
      </c>
      <c r="O332" s="16">
        <f>IF(D332="",0,StaffPayroll[[#This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2" s="17">
        <f>IF(StaffPayroll[[#This Row],[Hourly WSB  Wage Minimum]]="",0,StaffPayroll[[#This Row],[Annual NF Wage Costs after WSB Minimum]]-StaffPayroll[[#This Row],[Annual NF Wage Costs before WSB Minimum]])</f>
        <v>0</v>
      </c>
      <c r="R332" s="17">
        <f>IFERROR(IF(StaffPayroll[[#This Row],[Annual Cost of Wage Increase included in Rate Adjustment]]=0,0,Q332*'[1]Facility Info Input'!$F$10),0)</f>
        <v>0</v>
      </c>
      <c r="S332" s="18">
        <f>IFERROR(IF(StaffPayroll[[#This Row],[Annual Cost of Wage Increase included in Rate Adjustment]]=0,0,IF('[1]Facility Info Input'!$F$11&lt;=0,0,Q332*'[1]Facility Info Input'!$F$11)),0)</f>
        <v>0</v>
      </c>
      <c r="T332" s="18">
        <f>IFERROR(IF(StaffPayroll[[#This Row],[Annual Cost of Wage Increase included in Rate Adjustment]]=0,0,IF('[1]Facility Info Input'!$F$12&lt;=0,0,Q332*'[1]Facility Info Input'!$F$12)),0)</f>
        <v>0</v>
      </c>
      <c r="U332" s="18">
        <f t="shared" si="10"/>
        <v>0</v>
      </c>
      <c r="V332" s="19">
        <f t="shared" si="11"/>
        <v>0</v>
      </c>
    </row>
    <row r="333" spans="1:22" x14ac:dyDescent="0.25">
      <c r="A333" s="7"/>
      <c r="B333" s="8"/>
      <c r="C333" s="8"/>
      <c r="D333" s="9"/>
      <c r="E333" s="10"/>
      <c r="F333" s="10"/>
      <c r="G333" s="11"/>
      <c r="H333" s="12"/>
      <c r="I333" s="13"/>
      <c r="J333" s="14" t="str">
        <f>StaffPayroll[[#This Row],[Leave Blank]]&amp;" "&amp;StaffPayroll[[#This Row],[Employee, number or code]]</f>
        <v xml:space="preserve"> </v>
      </c>
      <c r="K333" s="14" t="str">
        <f>_xlfn.IFNA(VLOOKUP(StaffPayroll[[#This Row],[Position / Title]],[1]Lists!A:C,3,FALSE),"")</f>
        <v/>
      </c>
      <c r="L333" s="14">
        <f>StaffPayroll[[#This Row],[Payroll Period Ends Date (Minimum two months)]]-StaffPayroll[[#This Row],[Payroll Period Begins Date        (Must start after 6/1/2025)]]+1</f>
        <v>1</v>
      </c>
      <c r="M333" s="15">
        <f>IFERROR(IF(VLOOKUP(K333,'[1]Facility Info Input'!$B$25:$D$34,3,FALSE)="",1,VLOOKUP(K333,'[1]Facility Info Input'!$B$25:$D$34,3,FALSE)),0)</f>
        <v>0</v>
      </c>
      <c r="N333" s="16" t="str">
        <f>IF(StaffPayroll[[#This Row],[Employee, number or code]]="","",IF(StaffPayroll[[#This Row],[Position / Title]]="","",VLOOKUP(StaffPayroll[[#This Row],[Position / Title]],[1]Lists!A:C,2,FALSE)))</f>
        <v/>
      </c>
      <c r="O333" s="16">
        <f>IF(D333="",0,StaffPayroll[[#This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3" s="17">
        <f>IF(StaffPayroll[[#This Row],[Hourly WSB  Wage Minimum]]="",0,StaffPayroll[[#This Row],[Annual NF Wage Costs after WSB Minimum]]-StaffPayroll[[#This Row],[Annual NF Wage Costs before WSB Minimum]])</f>
        <v>0</v>
      </c>
      <c r="R333" s="17">
        <f>IFERROR(IF(StaffPayroll[[#This Row],[Annual Cost of Wage Increase included in Rate Adjustment]]=0,0,Q333*'[1]Facility Info Input'!$F$10),0)</f>
        <v>0</v>
      </c>
      <c r="S333" s="18">
        <f>IFERROR(IF(StaffPayroll[[#This Row],[Annual Cost of Wage Increase included in Rate Adjustment]]=0,0,IF('[1]Facility Info Input'!$F$11&lt;=0,0,Q333*'[1]Facility Info Input'!$F$11)),0)</f>
        <v>0</v>
      </c>
      <c r="T333" s="18">
        <f>IFERROR(IF(StaffPayroll[[#This Row],[Annual Cost of Wage Increase included in Rate Adjustment]]=0,0,IF('[1]Facility Info Input'!$F$12&lt;=0,0,Q333*'[1]Facility Info Input'!$F$12)),0)</f>
        <v>0</v>
      </c>
      <c r="U333" s="18">
        <f t="shared" si="10"/>
        <v>0</v>
      </c>
      <c r="V333" s="19">
        <f t="shared" si="11"/>
        <v>0</v>
      </c>
    </row>
    <row r="334" spans="1:22" x14ac:dyDescent="0.25">
      <c r="A334" s="7"/>
      <c r="B334" s="8"/>
      <c r="C334" s="8"/>
      <c r="D334" s="9"/>
      <c r="E334" s="10"/>
      <c r="F334" s="10"/>
      <c r="G334" s="11"/>
      <c r="H334" s="12"/>
      <c r="I334" s="13"/>
      <c r="J334" s="14" t="str">
        <f>StaffPayroll[[#This Row],[Leave Blank]]&amp;" "&amp;StaffPayroll[[#This Row],[Employee, number or code]]</f>
        <v xml:space="preserve"> </v>
      </c>
      <c r="K334" s="14" t="str">
        <f>_xlfn.IFNA(VLOOKUP(StaffPayroll[[#This Row],[Position / Title]],[1]Lists!A:C,3,FALSE),"")</f>
        <v/>
      </c>
      <c r="L334" s="14">
        <f>StaffPayroll[[#This Row],[Payroll Period Ends Date (Minimum two months)]]-StaffPayroll[[#This Row],[Payroll Period Begins Date        (Must start after 6/1/2025)]]+1</f>
        <v>1</v>
      </c>
      <c r="M334" s="15">
        <f>IFERROR(IF(VLOOKUP(K334,'[1]Facility Info Input'!$B$25:$D$34,3,FALSE)="",1,VLOOKUP(K334,'[1]Facility Info Input'!$B$25:$D$34,3,FALSE)),0)</f>
        <v>0</v>
      </c>
      <c r="N334" s="16" t="str">
        <f>IF(StaffPayroll[[#This Row],[Employee, number or code]]="","",IF(StaffPayroll[[#This Row],[Position / Title]]="","",VLOOKUP(StaffPayroll[[#This Row],[Position / Title]],[1]Lists!A:C,2,FALSE)))</f>
        <v/>
      </c>
      <c r="O334" s="16">
        <f>IF(D334="",0,StaffPayroll[[#This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4" s="17">
        <f>IF(StaffPayroll[[#This Row],[Hourly WSB  Wage Minimum]]="",0,StaffPayroll[[#This Row],[Annual NF Wage Costs after WSB Minimum]]-StaffPayroll[[#This Row],[Annual NF Wage Costs before WSB Minimum]])</f>
        <v>0</v>
      </c>
      <c r="R334" s="17">
        <f>IFERROR(IF(StaffPayroll[[#This Row],[Annual Cost of Wage Increase included in Rate Adjustment]]=0,0,Q334*'[1]Facility Info Input'!$F$10),0)</f>
        <v>0</v>
      </c>
      <c r="S334" s="18">
        <f>IFERROR(IF(StaffPayroll[[#This Row],[Annual Cost of Wage Increase included in Rate Adjustment]]=0,0,IF('[1]Facility Info Input'!$F$11&lt;=0,0,Q334*'[1]Facility Info Input'!$F$11)),0)</f>
        <v>0</v>
      </c>
      <c r="T334" s="18">
        <f>IFERROR(IF(StaffPayroll[[#This Row],[Annual Cost of Wage Increase included in Rate Adjustment]]=0,0,IF('[1]Facility Info Input'!$F$12&lt;=0,0,Q334*'[1]Facility Info Input'!$F$12)),0)</f>
        <v>0</v>
      </c>
      <c r="U334" s="18">
        <f t="shared" si="10"/>
        <v>0</v>
      </c>
      <c r="V334" s="19">
        <f t="shared" si="11"/>
        <v>0</v>
      </c>
    </row>
    <row r="335" spans="1:22" x14ac:dyDescent="0.25">
      <c r="A335" s="7"/>
      <c r="B335" s="8"/>
      <c r="C335" s="8"/>
      <c r="D335" s="9"/>
      <c r="E335" s="10"/>
      <c r="F335" s="10"/>
      <c r="G335" s="11"/>
      <c r="H335" s="12"/>
      <c r="I335" s="13"/>
      <c r="J335" s="14" t="str">
        <f>StaffPayroll[[#This Row],[Leave Blank]]&amp;" "&amp;StaffPayroll[[#This Row],[Employee, number or code]]</f>
        <v xml:space="preserve"> </v>
      </c>
      <c r="K335" s="14" t="str">
        <f>_xlfn.IFNA(VLOOKUP(StaffPayroll[[#This Row],[Position / Title]],[1]Lists!A:C,3,FALSE),"")</f>
        <v/>
      </c>
      <c r="L335" s="14">
        <f>StaffPayroll[[#This Row],[Payroll Period Ends Date (Minimum two months)]]-StaffPayroll[[#This Row],[Payroll Period Begins Date        (Must start after 6/1/2025)]]+1</f>
        <v>1</v>
      </c>
      <c r="M335" s="15">
        <f>IFERROR(IF(VLOOKUP(K335,'[1]Facility Info Input'!$B$25:$D$34,3,FALSE)="",1,VLOOKUP(K335,'[1]Facility Info Input'!$B$25:$D$34,3,FALSE)),0)</f>
        <v>0</v>
      </c>
      <c r="N335" s="16" t="str">
        <f>IF(StaffPayroll[[#This Row],[Employee, number or code]]="","",IF(StaffPayroll[[#This Row],[Position / Title]]="","",VLOOKUP(StaffPayroll[[#This Row],[Position / Title]],[1]Lists!A:C,2,FALSE)))</f>
        <v/>
      </c>
      <c r="O335" s="16">
        <f>IF(D335="",0,StaffPayroll[[#This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5" s="17">
        <f>IF(StaffPayroll[[#This Row],[Hourly WSB  Wage Minimum]]="",0,StaffPayroll[[#This Row],[Annual NF Wage Costs after WSB Minimum]]-StaffPayroll[[#This Row],[Annual NF Wage Costs before WSB Minimum]])</f>
        <v>0</v>
      </c>
      <c r="R335" s="17">
        <f>IFERROR(IF(StaffPayroll[[#This Row],[Annual Cost of Wage Increase included in Rate Adjustment]]=0,0,Q335*'[1]Facility Info Input'!$F$10),0)</f>
        <v>0</v>
      </c>
      <c r="S335" s="18">
        <f>IFERROR(IF(StaffPayroll[[#This Row],[Annual Cost of Wage Increase included in Rate Adjustment]]=0,0,IF('[1]Facility Info Input'!$F$11&lt;=0,0,Q335*'[1]Facility Info Input'!$F$11)),0)</f>
        <v>0</v>
      </c>
      <c r="T335" s="18">
        <f>IFERROR(IF(StaffPayroll[[#This Row],[Annual Cost of Wage Increase included in Rate Adjustment]]=0,0,IF('[1]Facility Info Input'!$F$12&lt;=0,0,Q335*'[1]Facility Info Input'!$F$12)),0)</f>
        <v>0</v>
      </c>
      <c r="U335" s="18">
        <f t="shared" si="10"/>
        <v>0</v>
      </c>
      <c r="V335" s="19">
        <f t="shared" si="11"/>
        <v>0</v>
      </c>
    </row>
    <row r="336" spans="1:22" x14ac:dyDescent="0.25">
      <c r="A336" s="7"/>
      <c r="B336" s="8"/>
      <c r="C336" s="8"/>
      <c r="D336" s="9"/>
      <c r="E336" s="10"/>
      <c r="F336" s="10"/>
      <c r="G336" s="11"/>
      <c r="H336" s="12"/>
      <c r="I336" s="13"/>
      <c r="J336" s="14" t="str">
        <f>StaffPayroll[[#This Row],[Leave Blank]]&amp;" "&amp;StaffPayroll[[#This Row],[Employee, number or code]]</f>
        <v xml:space="preserve"> </v>
      </c>
      <c r="K336" s="14" t="str">
        <f>_xlfn.IFNA(VLOOKUP(StaffPayroll[[#This Row],[Position / Title]],[1]Lists!A:C,3,FALSE),"")</f>
        <v/>
      </c>
      <c r="L336" s="14">
        <f>StaffPayroll[[#This Row],[Payroll Period Ends Date (Minimum two months)]]-StaffPayroll[[#This Row],[Payroll Period Begins Date        (Must start after 6/1/2025)]]+1</f>
        <v>1</v>
      </c>
      <c r="M336" s="15">
        <f>IFERROR(IF(VLOOKUP(K336,'[1]Facility Info Input'!$B$25:$D$34,3,FALSE)="",1,VLOOKUP(K336,'[1]Facility Info Input'!$B$25:$D$34,3,FALSE)),0)</f>
        <v>0</v>
      </c>
      <c r="N336" s="16" t="str">
        <f>IF(StaffPayroll[[#This Row],[Employee, number or code]]="","",IF(StaffPayroll[[#This Row],[Position / Title]]="","",VLOOKUP(StaffPayroll[[#This Row],[Position / Title]],[1]Lists!A:C,2,FALSE)))</f>
        <v/>
      </c>
      <c r="O336" s="16">
        <f>IF(D336="",0,StaffPayroll[[#This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6" s="17">
        <f>IF(StaffPayroll[[#This Row],[Hourly WSB  Wage Minimum]]="",0,StaffPayroll[[#This Row],[Annual NF Wage Costs after WSB Minimum]]-StaffPayroll[[#This Row],[Annual NF Wage Costs before WSB Minimum]])</f>
        <v>0</v>
      </c>
      <c r="R336" s="17">
        <f>IFERROR(IF(StaffPayroll[[#This Row],[Annual Cost of Wage Increase included in Rate Adjustment]]=0,0,Q336*'[1]Facility Info Input'!$F$10),0)</f>
        <v>0</v>
      </c>
      <c r="S336" s="18">
        <f>IFERROR(IF(StaffPayroll[[#This Row],[Annual Cost of Wage Increase included in Rate Adjustment]]=0,0,IF('[1]Facility Info Input'!$F$11&lt;=0,0,Q336*'[1]Facility Info Input'!$F$11)),0)</f>
        <v>0</v>
      </c>
      <c r="T336" s="18">
        <f>IFERROR(IF(StaffPayroll[[#This Row],[Annual Cost of Wage Increase included in Rate Adjustment]]=0,0,IF('[1]Facility Info Input'!$F$12&lt;=0,0,Q336*'[1]Facility Info Input'!$F$12)),0)</f>
        <v>0</v>
      </c>
      <c r="U336" s="18">
        <f t="shared" si="10"/>
        <v>0</v>
      </c>
      <c r="V336" s="19">
        <f t="shared" si="11"/>
        <v>0</v>
      </c>
    </row>
    <row r="337" spans="1:22" x14ac:dyDescent="0.25">
      <c r="A337" s="7"/>
      <c r="B337" s="8"/>
      <c r="C337" s="8"/>
      <c r="D337" s="9"/>
      <c r="E337" s="10"/>
      <c r="F337" s="10"/>
      <c r="G337" s="11"/>
      <c r="H337" s="12"/>
      <c r="I337" s="13"/>
      <c r="J337" s="14" t="str">
        <f>StaffPayroll[[#This Row],[Leave Blank]]&amp;" "&amp;StaffPayroll[[#This Row],[Employee, number or code]]</f>
        <v xml:space="preserve"> </v>
      </c>
      <c r="K337" s="14" t="str">
        <f>_xlfn.IFNA(VLOOKUP(StaffPayroll[[#This Row],[Position / Title]],[1]Lists!A:C,3,FALSE),"")</f>
        <v/>
      </c>
      <c r="L337" s="14">
        <f>StaffPayroll[[#This Row],[Payroll Period Ends Date (Minimum two months)]]-StaffPayroll[[#This Row],[Payroll Period Begins Date        (Must start after 6/1/2025)]]+1</f>
        <v>1</v>
      </c>
      <c r="M337" s="15">
        <f>IFERROR(IF(VLOOKUP(K337,'[1]Facility Info Input'!$B$25:$D$34,3,FALSE)="",1,VLOOKUP(K337,'[1]Facility Info Input'!$B$25:$D$34,3,FALSE)),0)</f>
        <v>0</v>
      </c>
      <c r="N337" s="16" t="str">
        <f>IF(StaffPayroll[[#This Row],[Employee, number or code]]="","",IF(StaffPayroll[[#This Row],[Position / Title]]="","",VLOOKUP(StaffPayroll[[#This Row],[Position / Title]],[1]Lists!A:C,2,FALSE)))</f>
        <v/>
      </c>
      <c r="O337" s="16">
        <f>IF(D337="",0,StaffPayroll[[#This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7" s="17">
        <f>IF(StaffPayroll[[#This Row],[Hourly WSB  Wage Minimum]]="",0,StaffPayroll[[#This Row],[Annual NF Wage Costs after WSB Minimum]]-StaffPayroll[[#This Row],[Annual NF Wage Costs before WSB Minimum]])</f>
        <v>0</v>
      </c>
      <c r="R337" s="17">
        <f>IFERROR(IF(StaffPayroll[[#This Row],[Annual Cost of Wage Increase included in Rate Adjustment]]=0,0,Q337*'[1]Facility Info Input'!$F$10),0)</f>
        <v>0</v>
      </c>
      <c r="S337" s="18">
        <f>IFERROR(IF(StaffPayroll[[#This Row],[Annual Cost of Wage Increase included in Rate Adjustment]]=0,0,IF('[1]Facility Info Input'!$F$11&lt;=0,0,Q337*'[1]Facility Info Input'!$F$11)),0)</f>
        <v>0</v>
      </c>
      <c r="T337" s="18">
        <f>IFERROR(IF(StaffPayroll[[#This Row],[Annual Cost of Wage Increase included in Rate Adjustment]]=0,0,IF('[1]Facility Info Input'!$F$12&lt;=0,0,Q337*'[1]Facility Info Input'!$F$12)),0)</f>
        <v>0</v>
      </c>
      <c r="U337" s="18">
        <f t="shared" si="10"/>
        <v>0</v>
      </c>
      <c r="V337" s="19">
        <f t="shared" si="11"/>
        <v>0</v>
      </c>
    </row>
    <row r="338" spans="1:22" x14ac:dyDescent="0.25">
      <c r="A338" s="7"/>
      <c r="B338" s="8"/>
      <c r="C338" s="8"/>
      <c r="D338" s="9"/>
      <c r="E338" s="10"/>
      <c r="F338" s="10"/>
      <c r="G338" s="11"/>
      <c r="H338" s="12"/>
      <c r="I338" s="13"/>
      <c r="J338" s="14" t="str">
        <f>StaffPayroll[[#This Row],[Leave Blank]]&amp;" "&amp;StaffPayroll[[#This Row],[Employee, number or code]]</f>
        <v xml:space="preserve"> </v>
      </c>
      <c r="K338" s="14" t="str">
        <f>_xlfn.IFNA(VLOOKUP(StaffPayroll[[#This Row],[Position / Title]],[1]Lists!A:C,3,FALSE),"")</f>
        <v/>
      </c>
      <c r="L338" s="14">
        <f>StaffPayroll[[#This Row],[Payroll Period Ends Date (Minimum two months)]]-StaffPayroll[[#This Row],[Payroll Period Begins Date        (Must start after 6/1/2025)]]+1</f>
        <v>1</v>
      </c>
      <c r="M338" s="15">
        <f>IFERROR(IF(VLOOKUP(K338,'[1]Facility Info Input'!$B$25:$D$34,3,FALSE)="",1,VLOOKUP(K338,'[1]Facility Info Input'!$B$25:$D$34,3,FALSE)),0)</f>
        <v>0</v>
      </c>
      <c r="N338" s="16" t="str">
        <f>IF(StaffPayroll[[#This Row],[Employee, number or code]]="","",IF(StaffPayroll[[#This Row],[Position / Title]]="","",VLOOKUP(StaffPayroll[[#This Row],[Position / Title]],[1]Lists!A:C,2,FALSE)))</f>
        <v/>
      </c>
      <c r="O338" s="16">
        <f>IF(D338="",0,StaffPayroll[[#This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8" s="17">
        <f>IF(StaffPayroll[[#This Row],[Hourly WSB  Wage Minimum]]="",0,StaffPayroll[[#This Row],[Annual NF Wage Costs after WSB Minimum]]-StaffPayroll[[#This Row],[Annual NF Wage Costs before WSB Minimum]])</f>
        <v>0</v>
      </c>
      <c r="R338" s="17">
        <f>IFERROR(IF(StaffPayroll[[#This Row],[Annual Cost of Wage Increase included in Rate Adjustment]]=0,0,Q338*'[1]Facility Info Input'!$F$10),0)</f>
        <v>0</v>
      </c>
      <c r="S338" s="18">
        <f>IFERROR(IF(StaffPayroll[[#This Row],[Annual Cost of Wage Increase included in Rate Adjustment]]=0,0,IF('[1]Facility Info Input'!$F$11&lt;=0,0,Q338*'[1]Facility Info Input'!$F$11)),0)</f>
        <v>0</v>
      </c>
      <c r="T338" s="18">
        <f>IFERROR(IF(StaffPayroll[[#This Row],[Annual Cost of Wage Increase included in Rate Adjustment]]=0,0,IF('[1]Facility Info Input'!$F$12&lt;=0,0,Q338*'[1]Facility Info Input'!$F$12)),0)</f>
        <v>0</v>
      </c>
      <c r="U338" s="18">
        <f t="shared" si="10"/>
        <v>0</v>
      </c>
      <c r="V338" s="19">
        <f t="shared" si="11"/>
        <v>0</v>
      </c>
    </row>
    <row r="339" spans="1:22" x14ac:dyDescent="0.25">
      <c r="A339" s="7"/>
      <c r="B339" s="8"/>
      <c r="C339" s="8"/>
      <c r="D339" s="9"/>
      <c r="E339" s="10"/>
      <c r="F339" s="10"/>
      <c r="G339" s="11"/>
      <c r="H339" s="12"/>
      <c r="I339" s="13"/>
      <c r="J339" s="14" t="str">
        <f>StaffPayroll[[#This Row],[Leave Blank]]&amp;" "&amp;StaffPayroll[[#This Row],[Employee, number or code]]</f>
        <v xml:space="preserve"> </v>
      </c>
      <c r="K339" s="14" t="str">
        <f>_xlfn.IFNA(VLOOKUP(StaffPayroll[[#This Row],[Position / Title]],[1]Lists!A:C,3,FALSE),"")</f>
        <v/>
      </c>
      <c r="L339" s="14">
        <f>StaffPayroll[[#This Row],[Payroll Period Ends Date (Minimum two months)]]-StaffPayroll[[#This Row],[Payroll Period Begins Date        (Must start after 6/1/2025)]]+1</f>
        <v>1</v>
      </c>
      <c r="M339" s="15">
        <f>IFERROR(IF(VLOOKUP(K339,'[1]Facility Info Input'!$B$25:$D$34,3,FALSE)="",1,VLOOKUP(K339,'[1]Facility Info Input'!$B$25:$D$34,3,FALSE)),0)</f>
        <v>0</v>
      </c>
      <c r="N339" s="16" t="str">
        <f>IF(StaffPayroll[[#This Row],[Employee, number or code]]="","",IF(StaffPayroll[[#This Row],[Position / Title]]="","",VLOOKUP(StaffPayroll[[#This Row],[Position / Title]],[1]Lists!A:C,2,FALSE)))</f>
        <v/>
      </c>
      <c r="O339" s="16">
        <f>IF(D339="",0,StaffPayroll[[#This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9" s="17">
        <f>IF(StaffPayroll[[#This Row],[Hourly WSB  Wage Minimum]]="",0,StaffPayroll[[#This Row],[Annual NF Wage Costs after WSB Minimum]]-StaffPayroll[[#This Row],[Annual NF Wage Costs before WSB Minimum]])</f>
        <v>0</v>
      </c>
      <c r="R339" s="17">
        <f>IFERROR(IF(StaffPayroll[[#This Row],[Annual Cost of Wage Increase included in Rate Adjustment]]=0,0,Q339*'[1]Facility Info Input'!$F$10),0)</f>
        <v>0</v>
      </c>
      <c r="S339" s="18">
        <f>IFERROR(IF(StaffPayroll[[#This Row],[Annual Cost of Wage Increase included in Rate Adjustment]]=0,0,IF('[1]Facility Info Input'!$F$11&lt;=0,0,Q339*'[1]Facility Info Input'!$F$11)),0)</f>
        <v>0</v>
      </c>
      <c r="T339" s="18">
        <f>IFERROR(IF(StaffPayroll[[#This Row],[Annual Cost of Wage Increase included in Rate Adjustment]]=0,0,IF('[1]Facility Info Input'!$F$12&lt;=0,0,Q339*'[1]Facility Info Input'!$F$12)),0)</f>
        <v>0</v>
      </c>
      <c r="U339" s="18">
        <f t="shared" si="10"/>
        <v>0</v>
      </c>
      <c r="V339" s="19">
        <f t="shared" si="11"/>
        <v>0</v>
      </c>
    </row>
    <row r="340" spans="1:22" x14ac:dyDescent="0.25">
      <c r="A340" s="7"/>
      <c r="B340" s="8"/>
      <c r="C340" s="8"/>
      <c r="D340" s="9"/>
      <c r="E340" s="10"/>
      <c r="F340" s="10"/>
      <c r="G340" s="11"/>
      <c r="H340" s="12"/>
      <c r="I340" s="13"/>
      <c r="J340" s="14" t="str">
        <f>StaffPayroll[[#This Row],[Leave Blank]]&amp;" "&amp;StaffPayroll[[#This Row],[Employee, number or code]]</f>
        <v xml:space="preserve"> </v>
      </c>
      <c r="K340" s="14" t="str">
        <f>_xlfn.IFNA(VLOOKUP(StaffPayroll[[#This Row],[Position / Title]],[1]Lists!A:C,3,FALSE),"")</f>
        <v/>
      </c>
      <c r="L340" s="14">
        <f>StaffPayroll[[#This Row],[Payroll Period Ends Date (Minimum two months)]]-StaffPayroll[[#This Row],[Payroll Period Begins Date        (Must start after 6/1/2025)]]+1</f>
        <v>1</v>
      </c>
      <c r="M340" s="15">
        <f>IFERROR(IF(VLOOKUP(K340,'[1]Facility Info Input'!$B$25:$D$34,3,FALSE)="",1,VLOOKUP(K340,'[1]Facility Info Input'!$B$25:$D$34,3,FALSE)),0)</f>
        <v>0</v>
      </c>
      <c r="N340" s="16" t="str">
        <f>IF(StaffPayroll[[#This Row],[Employee, number or code]]="","",IF(StaffPayroll[[#This Row],[Position / Title]]="","",VLOOKUP(StaffPayroll[[#This Row],[Position / Title]],[1]Lists!A:C,2,FALSE)))</f>
        <v/>
      </c>
      <c r="O340" s="16">
        <f>IF(D340="",0,StaffPayroll[[#This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0" s="17">
        <f>IF(StaffPayroll[[#This Row],[Hourly WSB  Wage Minimum]]="",0,StaffPayroll[[#This Row],[Annual NF Wage Costs after WSB Minimum]]-StaffPayroll[[#This Row],[Annual NF Wage Costs before WSB Minimum]])</f>
        <v>0</v>
      </c>
      <c r="R340" s="17">
        <f>IFERROR(IF(StaffPayroll[[#This Row],[Annual Cost of Wage Increase included in Rate Adjustment]]=0,0,Q340*'[1]Facility Info Input'!$F$10),0)</f>
        <v>0</v>
      </c>
      <c r="S340" s="18">
        <f>IFERROR(IF(StaffPayroll[[#This Row],[Annual Cost of Wage Increase included in Rate Adjustment]]=0,0,IF('[1]Facility Info Input'!$F$11&lt;=0,0,Q340*'[1]Facility Info Input'!$F$11)),0)</f>
        <v>0</v>
      </c>
      <c r="T340" s="18">
        <f>IFERROR(IF(StaffPayroll[[#This Row],[Annual Cost of Wage Increase included in Rate Adjustment]]=0,0,IF('[1]Facility Info Input'!$F$12&lt;=0,0,Q340*'[1]Facility Info Input'!$F$12)),0)</f>
        <v>0</v>
      </c>
      <c r="U340" s="18">
        <f t="shared" si="10"/>
        <v>0</v>
      </c>
      <c r="V340" s="19">
        <f t="shared" si="11"/>
        <v>0</v>
      </c>
    </row>
    <row r="341" spans="1:22" x14ac:dyDescent="0.25">
      <c r="A341" s="7"/>
      <c r="B341" s="8"/>
      <c r="C341" s="8"/>
      <c r="D341" s="9"/>
      <c r="E341" s="10"/>
      <c r="F341" s="10"/>
      <c r="G341" s="11"/>
      <c r="H341" s="12"/>
      <c r="I341" s="13"/>
      <c r="J341" s="14" t="str">
        <f>StaffPayroll[[#This Row],[Leave Blank]]&amp;" "&amp;StaffPayroll[[#This Row],[Employee, number or code]]</f>
        <v xml:space="preserve"> </v>
      </c>
      <c r="K341" s="14" t="str">
        <f>_xlfn.IFNA(VLOOKUP(StaffPayroll[[#This Row],[Position / Title]],[1]Lists!A:C,3,FALSE),"")</f>
        <v/>
      </c>
      <c r="L341" s="14">
        <f>StaffPayroll[[#This Row],[Payroll Period Ends Date (Minimum two months)]]-StaffPayroll[[#This Row],[Payroll Period Begins Date        (Must start after 6/1/2025)]]+1</f>
        <v>1</v>
      </c>
      <c r="M341" s="15">
        <f>IFERROR(IF(VLOOKUP(K341,'[1]Facility Info Input'!$B$25:$D$34,3,FALSE)="",1,VLOOKUP(K341,'[1]Facility Info Input'!$B$25:$D$34,3,FALSE)),0)</f>
        <v>0</v>
      </c>
      <c r="N341" s="16" t="str">
        <f>IF(StaffPayroll[[#This Row],[Employee, number or code]]="","",IF(StaffPayroll[[#This Row],[Position / Title]]="","",VLOOKUP(StaffPayroll[[#This Row],[Position / Title]],[1]Lists!A:C,2,FALSE)))</f>
        <v/>
      </c>
      <c r="O341" s="16">
        <f>IF(D341="",0,StaffPayroll[[#This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1" s="17">
        <f>IF(StaffPayroll[[#This Row],[Hourly WSB  Wage Minimum]]="",0,StaffPayroll[[#This Row],[Annual NF Wage Costs after WSB Minimum]]-StaffPayroll[[#This Row],[Annual NF Wage Costs before WSB Minimum]])</f>
        <v>0</v>
      </c>
      <c r="R341" s="17">
        <f>IFERROR(IF(StaffPayroll[[#This Row],[Annual Cost of Wage Increase included in Rate Adjustment]]=0,0,Q341*'[1]Facility Info Input'!$F$10),0)</f>
        <v>0</v>
      </c>
      <c r="S341" s="18">
        <f>IFERROR(IF(StaffPayroll[[#This Row],[Annual Cost of Wage Increase included in Rate Adjustment]]=0,0,IF('[1]Facility Info Input'!$F$11&lt;=0,0,Q341*'[1]Facility Info Input'!$F$11)),0)</f>
        <v>0</v>
      </c>
      <c r="T341" s="18">
        <f>IFERROR(IF(StaffPayroll[[#This Row],[Annual Cost of Wage Increase included in Rate Adjustment]]=0,0,IF('[1]Facility Info Input'!$F$12&lt;=0,0,Q341*'[1]Facility Info Input'!$F$12)),0)</f>
        <v>0</v>
      </c>
      <c r="U341" s="18">
        <f t="shared" si="10"/>
        <v>0</v>
      </c>
      <c r="V341" s="19">
        <f t="shared" si="11"/>
        <v>0</v>
      </c>
    </row>
    <row r="342" spans="1:22" x14ac:dyDescent="0.25">
      <c r="A342" s="7"/>
      <c r="B342" s="8"/>
      <c r="C342" s="8"/>
      <c r="D342" s="9"/>
      <c r="E342" s="10"/>
      <c r="F342" s="10"/>
      <c r="G342" s="11"/>
      <c r="H342" s="12"/>
      <c r="I342" s="13"/>
      <c r="J342" s="14" t="str">
        <f>StaffPayroll[[#This Row],[Leave Blank]]&amp;" "&amp;StaffPayroll[[#This Row],[Employee, number or code]]</f>
        <v xml:space="preserve"> </v>
      </c>
      <c r="K342" s="14" t="str">
        <f>_xlfn.IFNA(VLOOKUP(StaffPayroll[[#This Row],[Position / Title]],[1]Lists!A:C,3,FALSE),"")</f>
        <v/>
      </c>
      <c r="L342" s="14">
        <f>StaffPayroll[[#This Row],[Payroll Period Ends Date (Minimum two months)]]-StaffPayroll[[#This Row],[Payroll Period Begins Date        (Must start after 6/1/2025)]]+1</f>
        <v>1</v>
      </c>
      <c r="M342" s="15">
        <f>IFERROR(IF(VLOOKUP(K342,'[1]Facility Info Input'!$B$25:$D$34,3,FALSE)="",1,VLOOKUP(K342,'[1]Facility Info Input'!$B$25:$D$34,3,FALSE)),0)</f>
        <v>0</v>
      </c>
      <c r="N342" s="16" t="str">
        <f>IF(StaffPayroll[[#This Row],[Employee, number or code]]="","",IF(StaffPayroll[[#This Row],[Position / Title]]="","",VLOOKUP(StaffPayroll[[#This Row],[Position / Title]],[1]Lists!A:C,2,FALSE)))</f>
        <v/>
      </c>
      <c r="O342" s="16">
        <f>IF(D342="",0,StaffPayroll[[#This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2" s="17">
        <f>IF(StaffPayroll[[#This Row],[Hourly WSB  Wage Minimum]]="",0,StaffPayroll[[#This Row],[Annual NF Wage Costs after WSB Minimum]]-StaffPayroll[[#This Row],[Annual NF Wage Costs before WSB Minimum]])</f>
        <v>0</v>
      </c>
      <c r="R342" s="17">
        <f>IFERROR(IF(StaffPayroll[[#This Row],[Annual Cost of Wage Increase included in Rate Adjustment]]=0,0,Q342*'[1]Facility Info Input'!$F$10),0)</f>
        <v>0</v>
      </c>
      <c r="S342" s="18">
        <f>IFERROR(IF(StaffPayroll[[#This Row],[Annual Cost of Wage Increase included in Rate Adjustment]]=0,0,IF('[1]Facility Info Input'!$F$11&lt;=0,0,Q342*'[1]Facility Info Input'!$F$11)),0)</f>
        <v>0</v>
      </c>
      <c r="T342" s="18">
        <f>IFERROR(IF(StaffPayroll[[#This Row],[Annual Cost of Wage Increase included in Rate Adjustment]]=0,0,IF('[1]Facility Info Input'!$F$12&lt;=0,0,Q342*'[1]Facility Info Input'!$F$12)),0)</f>
        <v>0</v>
      </c>
      <c r="U342" s="18">
        <f t="shared" si="10"/>
        <v>0</v>
      </c>
      <c r="V342" s="19">
        <f t="shared" si="11"/>
        <v>0</v>
      </c>
    </row>
    <row r="343" spans="1:22" x14ac:dyDescent="0.25">
      <c r="A343" s="7"/>
      <c r="B343" s="8"/>
      <c r="C343" s="8"/>
      <c r="D343" s="9"/>
      <c r="E343" s="10"/>
      <c r="F343" s="10"/>
      <c r="G343" s="11"/>
      <c r="H343" s="12"/>
      <c r="I343" s="13"/>
      <c r="J343" s="14" t="str">
        <f>StaffPayroll[[#This Row],[Leave Blank]]&amp;" "&amp;StaffPayroll[[#This Row],[Employee, number or code]]</f>
        <v xml:space="preserve"> </v>
      </c>
      <c r="K343" s="14" t="str">
        <f>_xlfn.IFNA(VLOOKUP(StaffPayroll[[#This Row],[Position / Title]],[1]Lists!A:C,3,FALSE),"")</f>
        <v/>
      </c>
      <c r="L343" s="14">
        <f>StaffPayroll[[#This Row],[Payroll Period Ends Date (Minimum two months)]]-StaffPayroll[[#This Row],[Payroll Period Begins Date        (Must start after 6/1/2025)]]+1</f>
        <v>1</v>
      </c>
      <c r="M343" s="15">
        <f>IFERROR(IF(VLOOKUP(K343,'[1]Facility Info Input'!$B$25:$D$34,3,FALSE)="",1,VLOOKUP(K343,'[1]Facility Info Input'!$B$25:$D$34,3,FALSE)),0)</f>
        <v>0</v>
      </c>
      <c r="N343" s="16" t="str">
        <f>IF(StaffPayroll[[#This Row],[Employee, number or code]]="","",IF(StaffPayroll[[#This Row],[Position / Title]]="","",VLOOKUP(StaffPayroll[[#This Row],[Position / Title]],[1]Lists!A:C,2,FALSE)))</f>
        <v/>
      </c>
      <c r="O343" s="16">
        <f>IF(D343="",0,StaffPayroll[[#This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3" s="17">
        <f>IF(StaffPayroll[[#This Row],[Hourly WSB  Wage Minimum]]="",0,StaffPayroll[[#This Row],[Annual NF Wage Costs after WSB Minimum]]-StaffPayroll[[#This Row],[Annual NF Wage Costs before WSB Minimum]])</f>
        <v>0</v>
      </c>
      <c r="R343" s="17">
        <f>IFERROR(IF(StaffPayroll[[#This Row],[Annual Cost of Wage Increase included in Rate Adjustment]]=0,0,Q343*'[1]Facility Info Input'!$F$10),0)</f>
        <v>0</v>
      </c>
      <c r="S343" s="18">
        <f>IFERROR(IF(StaffPayroll[[#This Row],[Annual Cost of Wage Increase included in Rate Adjustment]]=0,0,IF('[1]Facility Info Input'!$F$11&lt;=0,0,Q343*'[1]Facility Info Input'!$F$11)),0)</f>
        <v>0</v>
      </c>
      <c r="T343" s="18">
        <f>IFERROR(IF(StaffPayroll[[#This Row],[Annual Cost of Wage Increase included in Rate Adjustment]]=0,0,IF('[1]Facility Info Input'!$F$12&lt;=0,0,Q343*'[1]Facility Info Input'!$F$12)),0)</f>
        <v>0</v>
      </c>
      <c r="U343" s="18">
        <f t="shared" si="10"/>
        <v>0</v>
      </c>
      <c r="V343" s="19">
        <f t="shared" si="11"/>
        <v>0</v>
      </c>
    </row>
    <row r="344" spans="1:22" x14ac:dyDescent="0.25">
      <c r="A344" s="7"/>
      <c r="B344" s="8"/>
      <c r="C344" s="8"/>
      <c r="D344" s="9"/>
      <c r="E344" s="10"/>
      <c r="F344" s="10"/>
      <c r="G344" s="11"/>
      <c r="H344" s="12"/>
      <c r="I344" s="13"/>
      <c r="J344" s="14" t="str">
        <f>StaffPayroll[[#This Row],[Leave Blank]]&amp;" "&amp;StaffPayroll[[#This Row],[Employee, number or code]]</f>
        <v xml:space="preserve"> </v>
      </c>
      <c r="K344" s="14" t="str">
        <f>_xlfn.IFNA(VLOOKUP(StaffPayroll[[#This Row],[Position / Title]],[1]Lists!A:C,3,FALSE),"")</f>
        <v/>
      </c>
      <c r="L344" s="14">
        <f>StaffPayroll[[#This Row],[Payroll Period Ends Date (Minimum two months)]]-StaffPayroll[[#This Row],[Payroll Period Begins Date        (Must start after 6/1/2025)]]+1</f>
        <v>1</v>
      </c>
      <c r="M344" s="15">
        <f>IFERROR(IF(VLOOKUP(K344,'[1]Facility Info Input'!$B$25:$D$34,3,FALSE)="",1,VLOOKUP(K344,'[1]Facility Info Input'!$B$25:$D$34,3,FALSE)),0)</f>
        <v>0</v>
      </c>
      <c r="N344" s="16" t="str">
        <f>IF(StaffPayroll[[#This Row],[Employee, number or code]]="","",IF(StaffPayroll[[#This Row],[Position / Title]]="","",VLOOKUP(StaffPayroll[[#This Row],[Position / Title]],[1]Lists!A:C,2,FALSE)))</f>
        <v/>
      </c>
      <c r="O344" s="16">
        <f>IF(D344="",0,StaffPayroll[[#This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4" s="17">
        <f>IF(StaffPayroll[[#This Row],[Hourly WSB  Wage Minimum]]="",0,StaffPayroll[[#This Row],[Annual NF Wage Costs after WSB Minimum]]-StaffPayroll[[#This Row],[Annual NF Wage Costs before WSB Minimum]])</f>
        <v>0</v>
      </c>
      <c r="R344" s="17">
        <f>IFERROR(IF(StaffPayroll[[#This Row],[Annual Cost of Wage Increase included in Rate Adjustment]]=0,0,Q344*'[1]Facility Info Input'!$F$10),0)</f>
        <v>0</v>
      </c>
      <c r="S344" s="18">
        <f>IFERROR(IF(StaffPayroll[[#This Row],[Annual Cost of Wage Increase included in Rate Adjustment]]=0,0,IF('[1]Facility Info Input'!$F$11&lt;=0,0,Q344*'[1]Facility Info Input'!$F$11)),0)</f>
        <v>0</v>
      </c>
      <c r="T344" s="18">
        <f>IFERROR(IF(StaffPayroll[[#This Row],[Annual Cost of Wage Increase included in Rate Adjustment]]=0,0,IF('[1]Facility Info Input'!$F$12&lt;=0,0,Q344*'[1]Facility Info Input'!$F$12)),0)</f>
        <v>0</v>
      </c>
      <c r="U344" s="18">
        <f t="shared" si="10"/>
        <v>0</v>
      </c>
      <c r="V344" s="19">
        <f t="shared" si="11"/>
        <v>0</v>
      </c>
    </row>
    <row r="345" spans="1:22" x14ac:dyDescent="0.25">
      <c r="A345" s="7"/>
      <c r="B345" s="8"/>
      <c r="C345" s="8"/>
      <c r="D345" s="9"/>
      <c r="E345" s="10"/>
      <c r="F345" s="10"/>
      <c r="G345" s="11"/>
      <c r="H345" s="12"/>
      <c r="I345" s="13"/>
      <c r="J345" s="14" t="str">
        <f>StaffPayroll[[#This Row],[Leave Blank]]&amp;" "&amp;StaffPayroll[[#This Row],[Employee, number or code]]</f>
        <v xml:space="preserve"> </v>
      </c>
      <c r="K345" s="14" t="str">
        <f>_xlfn.IFNA(VLOOKUP(StaffPayroll[[#This Row],[Position / Title]],[1]Lists!A:C,3,FALSE),"")</f>
        <v/>
      </c>
      <c r="L345" s="14">
        <f>StaffPayroll[[#This Row],[Payroll Period Ends Date (Minimum two months)]]-StaffPayroll[[#This Row],[Payroll Period Begins Date        (Must start after 6/1/2025)]]+1</f>
        <v>1</v>
      </c>
      <c r="M345" s="15">
        <f>IFERROR(IF(VLOOKUP(K345,'[1]Facility Info Input'!$B$25:$D$34,3,FALSE)="",1,VLOOKUP(K345,'[1]Facility Info Input'!$B$25:$D$34,3,FALSE)),0)</f>
        <v>0</v>
      </c>
      <c r="N345" s="16" t="str">
        <f>IF(StaffPayroll[[#This Row],[Employee, number or code]]="","",IF(StaffPayroll[[#This Row],[Position / Title]]="","",VLOOKUP(StaffPayroll[[#This Row],[Position / Title]],[1]Lists!A:C,2,FALSE)))</f>
        <v/>
      </c>
      <c r="O345" s="16">
        <f>IF(D345="",0,StaffPayroll[[#This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5" s="17">
        <f>IF(StaffPayroll[[#This Row],[Hourly WSB  Wage Minimum]]="",0,StaffPayroll[[#This Row],[Annual NF Wage Costs after WSB Minimum]]-StaffPayroll[[#This Row],[Annual NF Wage Costs before WSB Minimum]])</f>
        <v>0</v>
      </c>
      <c r="R345" s="17">
        <f>IFERROR(IF(StaffPayroll[[#This Row],[Annual Cost of Wage Increase included in Rate Adjustment]]=0,0,Q345*'[1]Facility Info Input'!$F$10),0)</f>
        <v>0</v>
      </c>
      <c r="S345" s="18">
        <f>IFERROR(IF(StaffPayroll[[#This Row],[Annual Cost of Wage Increase included in Rate Adjustment]]=0,0,IF('[1]Facility Info Input'!$F$11&lt;=0,0,Q345*'[1]Facility Info Input'!$F$11)),0)</f>
        <v>0</v>
      </c>
      <c r="T345" s="18">
        <f>IFERROR(IF(StaffPayroll[[#This Row],[Annual Cost of Wage Increase included in Rate Adjustment]]=0,0,IF('[1]Facility Info Input'!$F$12&lt;=0,0,Q345*'[1]Facility Info Input'!$F$12)),0)</f>
        <v>0</v>
      </c>
      <c r="U345" s="18">
        <f t="shared" si="10"/>
        <v>0</v>
      </c>
      <c r="V345" s="19">
        <f t="shared" si="11"/>
        <v>0</v>
      </c>
    </row>
    <row r="346" spans="1:22" x14ac:dyDescent="0.25">
      <c r="A346" s="7"/>
      <c r="B346" s="8"/>
      <c r="C346" s="8"/>
      <c r="D346" s="9"/>
      <c r="E346" s="10"/>
      <c r="F346" s="10"/>
      <c r="G346" s="11"/>
      <c r="H346" s="12"/>
      <c r="I346" s="13"/>
      <c r="J346" s="14" t="str">
        <f>StaffPayroll[[#This Row],[Leave Blank]]&amp;" "&amp;StaffPayroll[[#This Row],[Employee, number or code]]</f>
        <v xml:space="preserve"> </v>
      </c>
      <c r="K346" s="14" t="str">
        <f>_xlfn.IFNA(VLOOKUP(StaffPayroll[[#This Row],[Position / Title]],[1]Lists!A:C,3,FALSE),"")</f>
        <v/>
      </c>
      <c r="L346" s="14">
        <f>StaffPayroll[[#This Row],[Payroll Period Ends Date (Minimum two months)]]-StaffPayroll[[#This Row],[Payroll Period Begins Date        (Must start after 6/1/2025)]]+1</f>
        <v>1</v>
      </c>
      <c r="M346" s="15">
        <f>IFERROR(IF(VLOOKUP(K346,'[1]Facility Info Input'!$B$25:$D$34,3,FALSE)="",1,VLOOKUP(K346,'[1]Facility Info Input'!$B$25:$D$34,3,FALSE)),0)</f>
        <v>0</v>
      </c>
      <c r="N346" s="16" t="str">
        <f>IF(StaffPayroll[[#This Row],[Employee, number or code]]="","",IF(StaffPayroll[[#This Row],[Position / Title]]="","",VLOOKUP(StaffPayroll[[#This Row],[Position / Title]],[1]Lists!A:C,2,FALSE)))</f>
        <v/>
      </c>
      <c r="O346" s="16">
        <f>IF(D346="",0,StaffPayroll[[#This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6" s="17">
        <f>IF(StaffPayroll[[#This Row],[Hourly WSB  Wage Minimum]]="",0,StaffPayroll[[#This Row],[Annual NF Wage Costs after WSB Minimum]]-StaffPayroll[[#This Row],[Annual NF Wage Costs before WSB Minimum]])</f>
        <v>0</v>
      </c>
      <c r="R346" s="17">
        <f>IFERROR(IF(StaffPayroll[[#This Row],[Annual Cost of Wage Increase included in Rate Adjustment]]=0,0,Q346*'[1]Facility Info Input'!$F$10),0)</f>
        <v>0</v>
      </c>
      <c r="S346" s="18">
        <f>IFERROR(IF(StaffPayroll[[#This Row],[Annual Cost of Wage Increase included in Rate Adjustment]]=0,0,IF('[1]Facility Info Input'!$F$11&lt;=0,0,Q346*'[1]Facility Info Input'!$F$11)),0)</f>
        <v>0</v>
      </c>
      <c r="T346" s="18">
        <f>IFERROR(IF(StaffPayroll[[#This Row],[Annual Cost of Wage Increase included in Rate Adjustment]]=0,0,IF('[1]Facility Info Input'!$F$12&lt;=0,0,Q346*'[1]Facility Info Input'!$F$12)),0)</f>
        <v>0</v>
      </c>
      <c r="U346" s="18">
        <f t="shared" si="10"/>
        <v>0</v>
      </c>
      <c r="V346" s="19">
        <f t="shared" si="11"/>
        <v>0</v>
      </c>
    </row>
    <row r="347" spans="1:22" x14ac:dyDescent="0.25">
      <c r="A347" s="7"/>
      <c r="B347" s="8"/>
      <c r="C347" s="8"/>
      <c r="D347" s="9"/>
      <c r="E347" s="10"/>
      <c r="F347" s="10"/>
      <c r="G347" s="11"/>
      <c r="H347" s="12"/>
      <c r="I347" s="13"/>
      <c r="J347" s="14" t="str">
        <f>StaffPayroll[[#This Row],[Leave Blank]]&amp;" "&amp;StaffPayroll[[#This Row],[Employee, number or code]]</f>
        <v xml:space="preserve"> </v>
      </c>
      <c r="K347" s="14" t="str">
        <f>_xlfn.IFNA(VLOOKUP(StaffPayroll[[#This Row],[Position / Title]],[1]Lists!A:C,3,FALSE),"")</f>
        <v/>
      </c>
      <c r="L347" s="14">
        <f>StaffPayroll[[#This Row],[Payroll Period Ends Date (Minimum two months)]]-StaffPayroll[[#This Row],[Payroll Period Begins Date        (Must start after 6/1/2025)]]+1</f>
        <v>1</v>
      </c>
      <c r="M347" s="15">
        <f>IFERROR(IF(VLOOKUP(K347,'[1]Facility Info Input'!$B$25:$D$34,3,FALSE)="",1,VLOOKUP(K347,'[1]Facility Info Input'!$B$25:$D$34,3,FALSE)),0)</f>
        <v>0</v>
      </c>
      <c r="N347" s="16" t="str">
        <f>IF(StaffPayroll[[#This Row],[Employee, number or code]]="","",IF(StaffPayroll[[#This Row],[Position / Title]]="","",VLOOKUP(StaffPayroll[[#This Row],[Position / Title]],[1]Lists!A:C,2,FALSE)))</f>
        <v/>
      </c>
      <c r="O347" s="16">
        <f>IF(D347="",0,StaffPayroll[[#This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7" s="17">
        <f>IF(StaffPayroll[[#This Row],[Hourly WSB  Wage Minimum]]="",0,StaffPayroll[[#This Row],[Annual NF Wage Costs after WSB Minimum]]-StaffPayroll[[#This Row],[Annual NF Wage Costs before WSB Minimum]])</f>
        <v>0</v>
      </c>
      <c r="R347" s="17">
        <f>IFERROR(IF(StaffPayroll[[#This Row],[Annual Cost of Wage Increase included in Rate Adjustment]]=0,0,Q347*'[1]Facility Info Input'!$F$10),0)</f>
        <v>0</v>
      </c>
      <c r="S347" s="18">
        <f>IFERROR(IF(StaffPayroll[[#This Row],[Annual Cost of Wage Increase included in Rate Adjustment]]=0,0,IF('[1]Facility Info Input'!$F$11&lt;=0,0,Q347*'[1]Facility Info Input'!$F$11)),0)</f>
        <v>0</v>
      </c>
      <c r="T347" s="18">
        <f>IFERROR(IF(StaffPayroll[[#This Row],[Annual Cost of Wage Increase included in Rate Adjustment]]=0,0,IF('[1]Facility Info Input'!$F$12&lt;=0,0,Q347*'[1]Facility Info Input'!$F$12)),0)</f>
        <v>0</v>
      </c>
      <c r="U347" s="18">
        <f t="shared" si="10"/>
        <v>0</v>
      </c>
      <c r="V347" s="19">
        <f t="shared" si="11"/>
        <v>0</v>
      </c>
    </row>
    <row r="348" spans="1:22" x14ac:dyDescent="0.25">
      <c r="A348" s="7"/>
      <c r="B348" s="8"/>
      <c r="C348" s="8"/>
      <c r="D348" s="9"/>
      <c r="E348" s="10"/>
      <c r="F348" s="10"/>
      <c r="G348" s="11"/>
      <c r="H348" s="12"/>
      <c r="I348" s="13"/>
      <c r="J348" s="14" t="str">
        <f>StaffPayroll[[#This Row],[Leave Blank]]&amp;" "&amp;StaffPayroll[[#This Row],[Employee, number or code]]</f>
        <v xml:space="preserve"> </v>
      </c>
      <c r="K348" s="14" t="str">
        <f>_xlfn.IFNA(VLOOKUP(StaffPayroll[[#This Row],[Position / Title]],[1]Lists!A:C,3,FALSE),"")</f>
        <v/>
      </c>
      <c r="L348" s="14">
        <f>StaffPayroll[[#This Row],[Payroll Period Ends Date (Minimum two months)]]-StaffPayroll[[#This Row],[Payroll Period Begins Date        (Must start after 6/1/2025)]]+1</f>
        <v>1</v>
      </c>
      <c r="M348" s="15">
        <f>IFERROR(IF(VLOOKUP(K348,'[1]Facility Info Input'!$B$25:$D$34,3,FALSE)="",1,VLOOKUP(K348,'[1]Facility Info Input'!$B$25:$D$34,3,FALSE)),0)</f>
        <v>0</v>
      </c>
      <c r="N348" s="16" t="str">
        <f>IF(StaffPayroll[[#This Row],[Employee, number or code]]="","",IF(StaffPayroll[[#This Row],[Position / Title]]="","",VLOOKUP(StaffPayroll[[#This Row],[Position / Title]],[1]Lists!A:C,2,FALSE)))</f>
        <v/>
      </c>
      <c r="O348" s="16">
        <f>IF(D348="",0,StaffPayroll[[#This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8" s="17">
        <f>IF(StaffPayroll[[#This Row],[Hourly WSB  Wage Minimum]]="",0,StaffPayroll[[#This Row],[Annual NF Wage Costs after WSB Minimum]]-StaffPayroll[[#This Row],[Annual NF Wage Costs before WSB Minimum]])</f>
        <v>0</v>
      </c>
      <c r="R348" s="17">
        <f>IFERROR(IF(StaffPayroll[[#This Row],[Annual Cost of Wage Increase included in Rate Adjustment]]=0,0,Q348*'[1]Facility Info Input'!$F$10),0)</f>
        <v>0</v>
      </c>
      <c r="S348" s="18">
        <f>IFERROR(IF(StaffPayroll[[#This Row],[Annual Cost of Wage Increase included in Rate Adjustment]]=0,0,IF('[1]Facility Info Input'!$F$11&lt;=0,0,Q348*'[1]Facility Info Input'!$F$11)),0)</f>
        <v>0</v>
      </c>
      <c r="T348" s="18">
        <f>IFERROR(IF(StaffPayroll[[#This Row],[Annual Cost of Wage Increase included in Rate Adjustment]]=0,0,IF('[1]Facility Info Input'!$F$12&lt;=0,0,Q348*'[1]Facility Info Input'!$F$12)),0)</f>
        <v>0</v>
      </c>
      <c r="U348" s="18">
        <f t="shared" si="10"/>
        <v>0</v>
      </c>
      <c r="V348" s="19">
        <f t="shared" si="11"/>
        <v>0</v>
      </c>
    </row>
    <row r="349" spans="1:22" x14ac:dyDescent="0.25">
      <c r="A349" s="7"/>
      <c r="B349" s="8"/>
      <c r="C349" s="8"/>
      <c r="D349" s="9"/>
      <c r="E349" s="10"/>
      <c r="F349" s="10"/>
      <c r="G349" s="11"/>
      <c r="H349" s="12"/>
      <c r="I349" s="13"/>
      <c r="J349" s="14" t="str">
        <f>StaffPayroll[[#This Row],[Leave Blank]]&amp;" "&amp;StaffPayroll[[#This Row],[Employee, number or code]]</f>
        <v xml:space="preserve"> </v>
      </c>
      <c r="K349" s="14" t="str">
        <f>_xlfn.IFNA(VLOOKUP(StaffPayroll[[#This Row],[Position / Title]],[1]Lists!A:C,3,FALSE),"")</f>
        <v/>
      </c>
      <c r="L349" s="14">
        <f>StaffPayroll[[#This Row],[Payroll Period Ends Date (Minimum two months)]]-StaffPayroll[[#This Row],[Payroll Period Begins Date        (Must start after 6/1/2025)]]+1</f>
        <v>1</v>
      </c>
      <c r="M349" s="15">
        <f>IFERROR(IF(VLOOKUP(K349,'[1]Facility Info Input'!$B$25:$D$34,3,FALSE)="",1,VLOOKUP(K349,'[1]Facility Info Input'!$B$25:$D$34,3,FALSE)),0)</f>
        <v>0</v>
      </c>
      <c r="N349" s="16" t="str">
        <f>IF(StaffPayroll[[#This Row],[Employee, number or code]]="","",IF(StaffPayroll[[#This Row],[Position / Title]]="","",VLOOKUP(StaffPayroll[[#This Row],[Position / Title]],[1]Lists!A:C,2,FALSE)))</f>
        <v/>
      </c>
      <c r="O349" s="16">
        <f>IF(D349="",0,StaffPayroll[[#This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9" s="17">
        <f>IF(StaffPayroll[[#This Row],[Hourly WSB  Wage Minimum]]="",0,StaffPayroll[[#This Row],[Annual NF Wage Costs after WSB Minimum]]-StaffPayroll[[#This Row],[Annual NF Wage Costs before WSB Minimum]])</f>
        <v>0</v>
      </c>
      <c r="R349" s="17">
        <f>IFERROR(IF(StaffPayroll[[#This Row],[Annual Cost of Wage Increase included in Rate Adjustment]]=0,0,Q349*'[1]Facility Info Input'!$F$10),0)</f>
        <v>0</v>
      </c>
      <c r="S349" s="18">
        <f>IFERROR(IF(StaffPayroll[[#This Row],[Annual Cost of Wage Increase included in Rate Adjustment]]=0,0,IF('[1]Facility Info Input'!$F$11&lt;=0,0,Q349*'[1]Facility Info Input'!$F$11)),0)</f>
        <v>0</v>
      </c>
      <c r="T349" s="18">
        <f>IFERROR(IF(StaffPayroll[[#This Row],[Annual Cost of Wage Increase included in Rate Adjustment]]=0,0,IF('[1]Facility Info Input'!$F$12&lt;=0,0,Q349*'[1]Facility Info Input'!$F$12)),0)</f>
        <v>0</v>
      </c>
      <c r="U349" s="18">
        <f t="shared" si="10"/>
        <v>0</v>
      </c>
      <c r="V349" s="19">
        <f t="shared" si="11"/>
        <v>0</v>
      </c>
    </row>
    <row r="350" spans="1:22" x14ac:dyDescent="0.25">
      <c r="A350" s="7"/>
      <c r="B350" s="8"/>
      <c r="C350" s="8"/>
      <c r="D350" s="9"/>
      <c r="E350" s="10"/>
      <c r="F350" s="10"/>
      <c r="G350" s="11"/>
      <c r="H350" s="12"/>
      <c r="I350" s="13"/>
      <c r="J350" s="14" t="str">
        <f>StaffPayroll[[#This Row],[Leave Blank]]&amp;" "&amp;StaffPayroll[[#This Row],[Employee, number or code]]</f>
        <v xml:space="preserve"> </v>
      </c>
      <c r="K350" s="14" t="str">
        <f>_xlfn.IFNA(VLOOKUP(StaffPayroll[[#This Row],[Position / Title]],[1]Lists!A:C,3,FALSE),"")</f>
        <v/>
      </c>
      <c r="L350" s="14">
        <f>StaffPayroll[[#This Row],[Payroll Period Ends Date (Minimum two months)]]-StaffPayroll[[#This Row],[Payroll Period Begins Date        (Must start after 6/1/2025)]]+1</f>
        <v>1</v>
      </c>
      <c r="M350" s="15">
        <f>IFERROR(IF(VLOOKUP(K350,'[1]Facility Info Input'!$B$25:$D$34,3,FALSE)="",1,VLOOKUP(K350,'[1]Facility Info Input'!$B$25:$D$34,3,FALSE)),0)</f>
        <v>0</v>
      </c>
      <c r="N350" s="16" t="str">
        <f>IF(StaffPayroll[[#This Row],[Employee, number or code]]="","",IF(StaffPayroll[[#This Row],[Position / Title]]="","",VLOOKUP(StaffPayroll[[#This Row],[Position / Title]],[1]Lists!A:C,2,FALSE)))</f>
        <v/>
      </c>
      <c r="O350" s="16">
        <f>IF(D350="",0,StaffPayroll[[#This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0" s="17">
        <f>IF(StaffPayroll[[#This Row],[Hourly WSB  Wage Minimum]]="",0,StaffPayroll[[#This Row],[Annual NF Wage Costs after WSB Minimum]]-StaffPayroll[[#This Row],[Annual NF Wage Costs before WSB Minimum]])</f>
        <v>0</v>
      </c>
      <c r="R350" s="17">
        <f>IFERROR(IF(StaffPayroll[[#This Row],[Annual Cost of Wage Increase included in Rate Adjustment]]=0,0,Q350*'[1]Facility Info Input'!$F$10),0)</f>
        <v>0</v>
      </c>
      <c r="S350" s="18">
        <f>IFERROR(IF(StaffPayroll[[#This Row],[Annual Cost of Wage Increase included in Rate Adjustment]]=0,0,IF('[1]Facility Info Input'!$F$11&lt;=0,0,Q350*'[1]Facility Info Input'!$F$11)),0)</f>
        <v>0</v>
      </c>
      <c r="T350" s="18">
        <f>IFERROR(IF(StaffPayroll[[#This Row],[Annual Cost of Wage Increase included in Rate Adjustment]]=0,0,IF('[1]Facility Info Input'!$F$12&lt;=0,0,Q350*'[1]Facility Info Input'!$F$12)),0)</f>
        <v>0</v>
      </c>
      <c r="U350" s="18">
        <f t="shared" si="10"/>
        <v>0</v>
      </c>
      <c r="V350" s="19">
        <f t="shared" si="11"/>
        <v>0</v>
      </c>
    </row>
    <row r="351" spans="1:22" x14ac:dyDescent="0.25">
      <c r="A351" s="7"/>
      <c r="B351" s="8"/>
      <c r="C351" s="8"/>
      <c r="D351" s="9"/>
      <c r="E351" s="10"/>
      <c r="F351" s="10"/>
      <c r="G351" s="11"/>
      <c r="H351" s="12"/>
      <c r="I351" s="13"/>
      <c r="J351" s="14" t="str">
        <f>StaffPayroll[[#This Row],[Leave Blank]]&amp;" "&amp;StaffPayroll[[#This Row],[Employee, number or code]]</f>
        <v xml:space="preserve"> </v>
      </c>
      <c r="K351" s="14" t="str">
        <f>_xlfn.IFNA(VLOOKUP(StaffPayroll[[#This Row],[Position / Title]],[1]Lists!A:C,3,FALSE),"")</f>
        <v/>
      </c>
      <c r="L351" s="14">
        <f>StaffPayroll[[#This Row],[Payroll Period Ends Date (Minimum two months)]]-StaffPayroll[[#This Row],[Payroll Period Begins Date        (Must start after 6/1/2025)]]+1</f>
        <v>1</v>
      </c>
      <c r="M351" s="15">
        <f>IFERROR(IF(VLOOKUP(K351,'[1]Facility Info Input'!$B$25:$D$34,3,FALSE)="",1,VLOOKUP(K351,'[1]Facility Info Input'!$B$25:$D$34,3,FALSE)),0)</f>
        <v>0</v>
      </c>
      <c r="N351" s="16" t="str">
        <f>IF(StaffPayroll[[#This Row],[Employee, number or code]]="","",IF(StaffPayroll[[#This Row],[Position / Title]]="","",VLOOKUP(StaffPayroll[[#This Row],[Position / Title]],[1]Lists!A:C,2,FALSE)))</f>
        <v/>
      </c>
      <c r="O351" s="16">
        <f>IF(D351="",0,StaffPayroll[[#This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1" s="17">
        <f>IF(StaffPayroll[[#This Row],[Hourly WSB  Wage Minimum]]="",0,StaffPayroll[[#This Row],[Annual NF Wage Costs after WSB Minimum]]-StaffPayroll[[#This Row],[Annual NF Wage Costs before WSB Minimum]])</f>
        <v>0</v>
      </c>
      <c r="R351" s="17">
        <f>IFERROR(IF(StaffPayroll[[#This Row],[Annual Cost of Wage Increase included in Rate Adjustment]]=0,0,Q351*'[1]Facility Info Input'!$F$10),0)</f>
        <v>0</v>
      </c>
      <c r="S351" s="18">
        <f>IFERROR(IF(StaffPayroll[[#This Row],[Annual Cost of Wage Increase included in Rate Adjustment]]=0,0,IF('[1]Facility Info Input'!$F$11&lt;=0,0,Q351*'[1]Facility Info Input'!$F$11)),0)</f>
        <v>0</v>
      </c>
      <c r="T351" s="18">
        <f>IFERROR(IF(StaffPayroll[[#This Row],[Annual Cost of Wage Increase included in Rate Adjustment]]=0,0,IF('[1]Facility Info Input'!$F$12&lt;=0,0,Q351*'[1]Facility Info Input'!$F$12)),0)</f>
        <v>0</v>
      </c>
      <c r="U351" s="18">
        <f t="shared" si="10"/>
        <v>0</v>
      </c>
      <c r="V351" s="19">
        <f t="shared" si="11"/>
        <v>0</v>
      </c>
    </row>
    <row r="352" spans="1:22" x14ac:dyDescent="0.25">
      <c r="A352" s="7"/>
      <c r="B352" s="8"/>
      <c r="C352" s="8"/>
      <c r="D352" s="9"/>
      <c r="E352" s="10"/>
      <c r="F352" s="10"/>
      <c r="G352" s="11"/>
      <c r="H352" s="12"/>
      <c r="I352" s="13"/>
      <c r="J352" s="14" t="str">
        <f>StaffPayroll[[#This Row],[Leave Blank]]&amp;" "&amp;StaffPayroll[[#This Row],[Employee, number or code]]</f>
        <v xml:space="preserve"> </v>
      </c>
      <c r="K352" s="14" t="str">
        <f>_xlfn.IFNA(VLOOKUP(StaffPayroll[[#This Row],[Position / Title]],[1]Lists!A:C,3,FALSE),"")</f>
        <v/>
      </c>
      <c r="L352" s="14">
        <f>StaffPayroll[[#This Row],[Payroll Period Ends Date (Minimum two months)]]-StaffPayroll[[#This Row],[Payroll Period Begins Date        (Must start after 6/1/2025)]]+1</f>
        <v>1</v>
      </c>
      <c r="M352" s="15">
        <f>IFERROR(IF(VLOOKUP(K352,'[1]Facility Info Input'!$B$25:$D$34,3,FALSE)="",1,VLOOKUP(K352,'[1]Facility Info Input'!$B$25:$D$34,3,FALSE)),0)</f>
        <v>0</v>
      </c>
      <c r="N352" s="16" t="str">
        <f>IF(StaffPayroll[[#This Row],[Employee, number or code]]="","",IF(StaffPayroll[[#This Row],[Position / Title]]="","",VLOOKUP(StaffPayroll[[#This Row],[Position / Title]],[1]Lists!A:C,2,FALSE)))</f>
        <v/>
      </c>
      <c r="O352" s="16">
        <f>IF(D352="",0,StaffPayroll[[#This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2" s="17">
        <f>IF(StaffPayroll[[#This Row],[Hourly WSB  Wage Minimum]]="",0,StaffPayroll[[#This Row],[Annual NF Wage Costs after WSB Minimum]]-StaffPayroll[[#This Row],[Annual NF Wage Costs before WSB Minimum]])</f>
        <v>0</v>
      </c>
      <c r="R352" s="17">
        <f>IFERROR(IF(StaffPayroll[[#This Row],[Annual Cost of Wage Increase included in Rate Adjustment]]=0,0,Q352*'[1]Facility Info Input'!$F$10),0)</f>
        <v>0</v>
      </c>
      <c r="S352" s="18">
        <f>IFERROR(IF(StaffPayroll[[#This Row],[Annual Cost of Wage Increase included in Rate Adjustment]]=0,0,IF('[1]Facility Info Input'!$F$11&lt;=0,0,Q352*'[1]Facility Info Input'!$F$11)),0)</f>
        <v>0</v>
      </c>
      <c r="T352" s="18">
        <f>IFERROR(IF(StaffPayroll[[#This Row],[Annual Cost of Wage Increase included in Rate Adjustment]]=0,0,IF('[1]Facility Info Input'!$F$12&lt;=0,0,Q352*'[1]Facility Info Input'!$F$12)),0)</f>
        <v>0</v>
      </c>
      <c r="U352" s="18">
        <f t="shared" si="10"/>
        <v>0</v>
      </c>
      <c r="V352" s="19">
        <f t="shared" si="11"/>
        <v>0</v>
      </c>
    </row>
    <row r="353" spans="1:22" x14ac:dyDescent="0.25">
      <c r="A353" s="7"/>
      <c r="B353" s="8"/>
      <c r="C353" s="8"/>
      <c r="D353" s="9"/>
      <c r="E353" s="10"/>
      <c r="F353" s="10"/>
      <c r="G353" s="11"/>
      <c r="H353" s="12"/>
      <c r="I353" s="13"/>
      <c r="J353" s="14" t="str">
        <f>StaffPayroll[[#This Row],[Leave Blank]]&amp;" "&amp;StaffPayroll[[#This Row],[Employee, number or code]]</f>
        <v xml:space="preserve"> </v>
      </c>
      <c r="K353" s="14" t="str">
        <f>_xlfn.IFNA(VLOOKUP(StaffPayroll[[#This Row],[Position / Title]],[1]Lists!A:C,3,FALSE),"")</f>
        <v/>
      </c>
      <c r="L353" s="14">
        <f>StaffPayroll[[#This Row],[Payroll Period Ends Date (Minimum two months)]]-StaffPayroll[[#This Row],[Payroll Period Begins Date        (Must start after 6/1/2025)]]+1</f>
        <v>1</v>
      </c>
      <c r="M353" s="15">
        <f>IFERROR(IF(VLOOKUP(K353,'[1]Facility Info Input'!$B$25:$D$34,3,FALSE)="",1,VLOOKUP(K353,'[1]Facility Info Input'!$B$25:$D$34,3,FALSE)),0)</f>
        <v>0</v>
      </c>
      <c r="N353" s="16" t="str">
        <f>IF(StaffPayroll[[#This Row],[Employee, number or code]]="","",IF(StaffPayroll[[#This Row],[Position / Title]]="","",VLOOKUP(StaffPayroll[[#This Row],[Position / Title]],[1]Lists!A:C,2,FALSE)))</f>
        <v/>
      </c>
      <c r="O353" s="16">
        <f>IF(D353="",0,StaffPayroll[[#This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3" s="17">
        <f>IF(StaffPayroll[[#This Row],[Hourly WSB  Wage Minimum]]="",0,StaffPayroll[[#This Row],[Annual NF Wage Costs after WSB Minimum]]-StaffPayroll[[#This Row],[Annual NF Wage Costs before WSB Minimum]])</f>
        <v>0</v>
      </c>
      <c r="R353" s="17">
        <f>IFERROR(IF(StaffPayroll[[#This Row],[Annual Cost of Wage Increase included in Rate Adjustment]]=0,0,Q353*'[1]Facility Info Input'!$F$10),0)</f>
        <v>0</v>
      </c>
      <c r="S353" s="18">
        <f>IFERROR(IF(StaffPayroll[[#This Row],[Annual Cost of Wage Increase included in Rate Adjustment]]=0,0,IF('[1]Facility Info Input'!$F$11&lt;=0,0,Q353*'[1]Facility Info Input'!$F$11)),0)</f>
        <v>0</v>
      </c>
      <c r="T353" s="18">
        <f>IFERROR(IF(StaffPayroll[[#This Row],[Annual Cost of Wage Increase included in Rate Adjustment]]=0,0,IF('[1]Facility Info Input'!$F$12&lt;=0,0,Q353*'[1]Facility Info Input'!$F$12)),0)</f>
        <v>0</v>
      </c>
      <c r="U353" s="18">
        <f t="shared" si="10"/>
        <v>0</v>
      </c>
      <c r="V353" s="19">
        <f t="shared" si="11"/>
        <v>0</v>
      </c>
    </row>
    <row r="354" spans="1:22" x14ac:dyDescent="0.25">
      <c r="A354" s="7"/>
      <c r="B354" s="8"/>
      <c r="C354" s="8"/>
      <c r="D354" s="9"/>
      <c r="E354" s="10"/>
      <c r="F354" s="10"/>
      <c r="G354" s="11"/>
      <c r="H354" s="12"/>
      <c r="I354" s="13"/>
      <c r="J354" s="14" t="str">
        <f>StaffPayroll[[#This Row],[Leave Blank]]&amp;" "&amp;StaffPayroll[[#This Row],[Employee, number or code]]</f>
        <v xml:space="preserve"> </v>
      </c>
      <c r="K354" s="14" t="str">
        <f>_xlfn.IFNA(VLOOKUP(StaffPayroll[[#This Row],[Position / Title]],[1]Lists!A:C,3,FALSE),"")</f>
        <v/>
      </c>
      <c r="L354" s="14">
        <f>StaffPayroll[[#This Row],[Payroll Period Ends Date (Minimum two months)]]-StaffPayroll[[#This Row],[Payroll Period Begins Date        (Must start after 6/1/2025)]]+1</f>
        <v>1</v>
      </c>
      <c r="M354" s="15">
        <f>IFERROR(IF(VLOOKUP(K354,'[1]Facility Info Input'!$B$25:$D$34,3,FALSE)="",1,VLOOKUP(K354,'[1]Facility Info Input'!$B$25:$D$34,3,FALSE)),0)</f>
        <v>0</v>
      </c>
      <c r="N354" s="16" t="str">
        <f>IF(StaffPayroll[[#This Row],[Employee, number or code]]="","",IF(StaffPayroll[[#This Row],[Position / Title]]="","",VLOOKUP(StaffPayroll[[#This Row],[Position / Title]],[1]Lists!A:C,2,FALSE)))</f>
        <v/>
      </c>
      <c r="O354" s="16">
        <f>IF(D354="",0,StaffPayroll[[#This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4" s="17">
        <f>IF(StaffPayroll[[#This Row],[Hourly WSB  Wage Minimum]]="",0,StaffPayroll[[#This Row],[Annual NF Wage Costs after WSB Minimum]]-StaffPayroll[[#This Row],[Annual NF Wage Costs before WSB Minimum]])</f>
        <v>0</v>
      </c>
      <c r="R354" s="17">
        <f>IFERROR(IF(StaffPayroll[[#This Row],[Annual Cost of Wage Increase included in Rate Adjustment]]=0,0,Q354*'[1]Facility Info Input'!$F$10),0)</f>
        <v>0</v>
      </c>
      <c r="S354" s="18">
        <f>IFERROR(IF(StaffPayroll[[#This Row],[Annual Cost of Wage Increase included in Rate Adjustment]]=0,0,IF('[1]Facility Info Input'!$F$11&lt;=0,0,Q354*'[1]Facility Info Input'!$F$11)),0)</f>
        <v>0</v>
      </c>
      <c r="T354" s="18">
        <f>IFERROR(IF(StaffPayroll[[#This Row],[Annual Cost of Wage Increase included in Rate Adjustment]]=0,0,IF('[1]Facility Info Input'!$F$12&lt;=0,0,Q354*'[1]Facility Info Input'!$F$12)),0)</f>
        <v>0</v>
      </c>
      <c r="U354" s="18">
        <f t="shared" si="10"/>
        <v>0</v>
      </c>
      <c r="V354" s="19">
        <f t="shared" si="11"/>
        <v>0</v>
      </c>
    </row>
    <row r="355" spans="1:22" x14ac:dyDescent="0.25">
      <c r="A355" s="7"/>
      <c r="B355" s="8"/>
      <c r="C355" s="8"/>
      <c r="D355" s="9"/>
      <c r="E355" s="10"/>
      <c r="F355" s="10"/>
      <c r="G355" s="11"/>
      <c r="H355" s="12"/>
      <c r="I355" s="13"/>
      <c r="J355" s="14" t="str">
        <f>StaffPayroll[[#This Row],[Leave Blank]]&amp;" "&amp;StaffPayroll[[#This Row],[Employee, number or code]]</f>
        <v xml:space="preserve"> </v>
      </c>
      <c r="K355" s="14" t="str">
        <f>_xlfn.IFNA(VLOOKUP(StaffPayroll[[#This Row],[Position / Title]],[1]Lists!A:C,3,FALSE),"")</f>
        <v/>
      </c>
      <c r="L355" s="14">
        <f>StaffPayroll[[#This Row],[Payroll Period Ends Date (Minimum two months)]]-StaffPayroll[[#This Row],[Payroll Period Begins Date        (Must start after 6/1/2025)]]+1</f>
        <v>1</v>
      </c>
      <c r="M355" s="15">
        <f>IFERROR(IF(VLOOKUP(K355,'[1]Facility Info Input'!$B$25:$D$34,3,FALSE)="",1,VLOOKUP(K355,'[1]Facility Info Input'!$B$25:$D$34,3,FALSE)),0)</f>
        <v>0</v>
      </c>
      <c r="N355" s="16" t="str">
        <f>IF(StaffPayroll[[#This Row],[Employee, number or code]]="","",IF(StaffPayroll[[#This Row],[Position / Title]]="","",VLOOKUP(StaffPayroll[[#This Row],[Position / Title]],[1]Lists!A:C,2,FALSE)))</f>
        <v/>
      </c>
      <c r="O355" s="16">
        <f>IF(D355="",0,StaffPayroll[[#This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5" s="17">
        <f>IF(StaffPayroll[[#This Row],[Hourly WSB  Wage Minimum]]="",0,StaffPayroll[[#This Row],[Annual NF Wage Costs after WSB Minimum]]-StaffPayroll[[#This Row],[Annual NF Wage Costs before WSB Minimum]])</f>
        <v>0</v>
      </c>
      <c r="R355" s="17">
        <f>IFERROR(IF(StaffPayroll[[#This Row],[Annual Cost of Wage Increase included in Rate Adjustment]]=0,0,Q355*'[1]Facility Info Input'!$F$10),0)</f>
        <v>0</v>
      </c>
      <c r="S355" s="18">
        <f>IFERROR(IF(StaffPayroll[[#This Row],[Annual Cost of Wage Increase included in Rate Adjustment]]=0,0,IF('[1]Facility Info Input'!$F$11&lt;=0,0,Q355*'[1]Facility Info Input'!$F$11)),0)</f>
        <v>0</v>
      </c>
      <c r="T355" s="18">
        <f>IFERROR(IF(StaffPayroll[[#This Row],[Annual Cost of Wage Increase included in Rate Adjustment]]=0,0,IF('[1]Facility Info Input'!$F$12&lt;=0,0,Q355*'[1]Facility Info Input'!$F$12)),0)</f>
        <v>0</v>
      </c>
      <c r="U355" s="18">
        <f t="shared" si="10"/>
        <v>0</v>
      </c>
      <c r="V355" s="19">
        <f t="shared" si="11"/>
        <v>0</v>
      </c>
    </row>
    <row r="356" spans="1:22" x14ac:dyDescent="0.25">
      <c r="A356" s="7"/>
      <c r="B356" s="8"/>
      <c r="C356" s="8"/>
      <c r="D356" s="9"/>
      <c r="E356" s="10"/>
      <c r="F356" s="10"/>
      <c r="G356" s="11"/>
      <c r="H356" s="12"/>
      <c r="I356" s="13"/>
      <c r="J356" s="14" t="str">
        <f>StaffPayroll[[#This Row],[Leave Blank]]&amp;" "&amp;StaffPayroll[[#This Row],[Employee, number or code]]</f>
        <v xml:space="preserve"> </v>
      </c>
      <c r="K356" s="14" t="str">
        <f>_xlfn.IFNA(VLOOKUP(StaffPayroll[[#This Row],[Position / Title]],[1]Lists!A:C,3,FALSE),"")</f>
        <v/>
      </c>
      <c r="L356" s="14">
        <f>StaffPayroll[[#This Row],[Payroll Period Ends Date (Minimum two months)]]-StaffPayroll[[#This Row],[Payroll Period Begins Date        (Must start after 6/1/2025)]]+1</f>
        <v>1</v>
      </c>
      <c r="M356" s="15">
        <f>IFERROR(IF(VLOOKUP(K356,'[1]Facility Info Input'!$B$25:$D$34,3,FALSE)="",1,VLOOKUP(K356,'[1]Facility Info Input'!$B$25:$D$34,3,FALSE)),0)</f>
        <v>0</v>
      </c>
      <c r="N356" s="16" t="str">
        <f>IF(StaffPayroll[[#This Row],[Employee, number or code]]="","",IF(StaffPayroll[[#This Row],[Position / Title]]="","",VLOOKUP(StaffPayroll[[#This Row],[Position / Title]],[1]Lists!A:C,2,FALSE)))</f>
        <v/>
      </c>
      <c r="O356" s="16">
        <f>IF(D356="",0,StaffPayroll[[#This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6" s="17">
        <f>IF(StaffPayroll[[#This Row],[Hourly WSB  Wage Minimum]]="",0,StaffPayroll[[#This Row],[Annual NF Wage Costs after WSB Minimum]]-StaffPayroll[[#This Row],[Annual NF Wage Costs before WSB Minimum]])</f>
        <v>0</v>
      </c>
      <c r="R356" s="17">
        <f>IFERROR(IF(StaffPayroll[[#This Row],[Annual Cost of Wage Increase included in Rate Adjustment]]=0,0,Q356*'[1]Facility Info Input'!$F$10),0)</f>
        <v>0</v>
      </c>
      <c r="S356" s="18">
        <f>IFERROR(IF(StaffPayroll[[#This Row],[Annual Cost of Wage Increase included in Rate Adjustment]]=0,0,IF('[1]Facility Info Input'!$F$11&lt;=0,0,Q356*'[1]Facility Info Input'!$F$11)),0)</f>
        <v>0</v>
      </c>
      <c r="T356" s="18">
        <f>IFERROR(IF(StaffPayroll[[#This Row],[Annual Cost of Wage Increase included in Rate Adjustment]]=0,0,IF('[1]Facility Info Input'!$F$12&lt;=0,0,Q356*'[1]Facility Info Input'!$F$12)),0)</f>
        <v>0</v>
      </c>
      <c r="U356" s="18">
        <f t="shared" si="10"/>
        <v>0</v>
      </c>
      <c r="V356" s="19">
        <f t="shared" si="11"/>
        <v>0</v>
      </c>
    </row>
    <row r="357" spans="1:22" x14ac:dyDescent="0.25">
      <c r="A357" s="7"/>
      <c r="B357" s="8"/>
      <c r="C357" s="8"/>
      <c r="D357" s="9"/>
      <c r="E357" s="10"/>
      <c r="F357" s="10"/>
      <c r="G357" s="11"/>
      <c r="H357" s="12"/>
      <c r="I357" s="13"/>
      <c r="J357" s="14" t="str">
        <f>StaffPayroll[[#This Row],[Leave Blank]]&amp;" "&amp;StaffPayroll[[#This Row],[Employee, number or code]]</f>
        <v xml:space="preserve"> </v>
      </c>
      <c r="K357" s="14" t="str">
        <f>_xlfn.IFNA(VLOOKUP(StaffPayroll[[#This Row],[Position / Title]],[1]Lists!A:C,3,FALSE),"")</f>
        <v/>
      </c>
      <c r="L357" s="14">
        <f>StaffPayroll[[#This Row],[Payroll Period Ends Date (Minimum two months)]]-StaffPayroll[[#This Row],[Payroll Period Begins Date        (Must start after 6/1/2025)]]+1</f>
        <v>1</v>
      </c>
      <c r="M357" s="15">
        <f>IFERROR(IF(VLOOKUP(K357,'[1]Facility Info Input'!$B$25:$D$34,3,FALSE)="",1,VLOOKUP(K357,'[1]Facility Info Input'!$B$25:$D$34,3,FALSE)),0)</f>
        <v>0</v>
      </c>
      <c r="N357" s="16" t="str">
        <f>IF(StaffPayroll[[#This Row],[Employee, number or code]]="","",IF(StaffPayroll[[#This Row],[Position / Title]]="","",VLOOKUP(StaffPayroll[[#This Row],[Position / Title]],[1]Lists!A:C,2,FALSE)))</f>
        <v/>
      </c>
      <c r="O357" s="16">
        <f>IF(D357="",0,StaffPayroll[[#This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7" s="17">
        <f>IF(StaffPayroll[[#This Row],[Hourly WSB  Wage Minimum]]="",0,StaffPayroll[[#This Row],[Annual NF Wage Costs after WSB Minimum]]-StaffPayroll[[#This Row],[Annual NF Wage Costs before WSB Minimum]])</f>
        <v>0</v>
      </c>
      <c r="R357" s="17">
        <f>IFERROR(IF(StaffPayroll[[#This Row],[Annual Cost of Wage Increase included in Rate Adjustment]]=0,0,Q357*'[1]Facility Info Input'!$F$10),0)</f>
        <v>0</v>
      </c>
      <c r="S357" s="18">
        <f>IFERROR(IF(StaffPayroll[[#This Row],[Annual Cost of Wage Increase included in Rate Adjustment]]=0,0,IF('[1]Facility Info Input'!$F$11&lt;=0,0,Q357*'[1]Facility Info Input'!$F$11)),0)</f>
        <v>0</v>
      </c>
      <c r="T357" s="18">
        <f>IFERROR(IF(StaffPayroll[[#This Row],[Annual Cost of Wage Increase included in Rate Adjustment]]=0,0,IF('[1]Facility Info Input'!$F$12&lt;=0,0,Q357*'[1]Facility Info Input'!$F$12)),0)</f>
        <v>0</v>
      </c>
      <c r="U357" s="18">
        <f t="shared" si="10"/>
        <v>0</v>
      </c>
      <c r="V357" s="19">
        <f t="shared" si="11"/>
        <v>0</v>
      </c>
    </row>
    <row r="358" spans="1:22" x14ac:dyDescent="0.25">
      <c r="A358" s="7"/>
      <c r="B358" s="8"/>
      <c r="C358" s="8"/>
      <c r="D358" s="9"/>
      <c r="E358" s="10"/>
      <c r="F358" s="10"/>
      <c r="G358" s="11"/>
      <c r="H358" s="12"/>
      <c r="I358" s="13"/>
      <c r="J358" s="14" t="str">
        <f>StaffPayroll[[#This Row],[Leave Blank]]&amp;" "&amp;StaffPayroll[[#This Row],[Employee, number or code]]</f>
        <v xml:space="preserve"> </v>
      </c>
      <c r="K358" s="14" t="str">
        <f>_xlfn.IFNA(VLOOKUP(StaffPayroll[[#This Row],[Position / Title]],[1]Lists!A:C,3,FALSE),"")</f>
        <v/>
      </c>
      <c r="L358" s="14">
        <f>StaffPayroll[[#This Row],[Payroll Period Ends Date (Minimum two months)]]-StaffPayroll[[#This Row],[Payroll Period Begins Date        (Must start after 6/1/2025)]]+1</f>
        <v>1</v>
      </c>
      <c r="M358" s="15">
        <f>IFERROR(IF(VLOOKUP(K358,'[1]Facility Info Input'!$B$25:$D$34,3,FALSE)="",1,VLOOKUP(K358,'[1]Facility Info Input'!$B$25:$D$34,3,FALSE)),0)</f>
        <v>0</v>
      </c>
      <c r="N358" s="16" t="str">
        <f>IF(StaffPayroll[[#This Row],[Employee, number or code]]="","",IF(StaffPayroll[[#This Row],[Position / Title]]="","",VLOOKUP(StaffPayroll[[#This Row],[Position / Title]],[1]Lists!A:C,2,FALSE)))</f>
        <v/>
      </c>
      <c r="O358" s="16">
        <f>IF(D358="",0,StaffPayroll[[#This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8" s="17">
        <f>IF(StaffPayroll[[#This Row],[Hourly WSB  Wage Minimum]]="",0,StaffPayroll[[#This Row],[Annual NF Wage Costs after WSB Minimum]]-StaffPayroll[[#This Row],[Annual NF Wage Costs before WSB Minimum]])</f>
        <v>0</v>
      </c>
      <c r="R358" s="17">
        <f>IFERROR(IF(StaffPayroll[[#This Row],[Annual Cost of Wage Increase included in Rate Adjustment]]=0,0,Q358*'[1]Facility Info Input'!$F$10),0)</f>
        <v>0</v>
      </c>
      <c r="S358" s="18">
        <f>IFERROR(IF(StaffPayroll[[#This Row],[Annual Cost of Wage Increase included in Rate Adjustment]]=0,0,IF('[1]Facility Info Input'!$F$11&lt;=0,0,Q358*'[1]Facility Info Input'!$F$11)),0)</f>
        <v>0</v>
      </c>
      <c r="T358" s="18">
        <f>IFERROR(IF(StaffPayroll[[#This Row],[Annual Cost of Wage Increase included in Rate Adjustment]]=0,0,IF('[1]Facility Info Input'!$F$12&lt;=0,0,Q358*'[1]Facility Info Input'!$F$12)),0)</f>
        <v>0</v>
      </c>
      <c r="U358" s="18">
        <f t="shared" si="10"/>
        <v>0</v>
      </c>
      <c r="V358" s="19">
        <f t="shared" si="11"/>
        <v>0</v>
      </c>
    </row>
    <row r="359" spans="1:22" x14ac:dyDescent="0.25">
      <c r="A359" s="7"/>
      <c r="B359" s="8"/>
      <c r="C359" s="8"/>
      <c r="D359" s="9"/>
      <c r="E359" s="10"/>
      <c r="F359" s="10"/>
      <c r="G359" s="11"/>
      <c r="H359" s="12"/>
      <c r="I359" s="13"/>
      <c r="J359" s="14" t="str">
        <f>StaffPayroll[[#This Row],[Leave Blank]]&amp;" "&amp;StaffPayroll[[#This Row],[Employee, number or code]]</f>
        <v xml:space="preserve"> </v>
      </c>
      <c r="K359" s="14" t="str">
        <f>_xlfn.IFNA(VLOOKUP(StaffPayroll[[#This Row],[Position / Title]],[1]Lists!A:C,3,FALSE),"")</f>
        <v/>
      </c>
      <c r="L359" s="14">
        <f>StaffPayroll[[#This Row],[Payroll Period Ends Date (Minimum two months)]]-StaffPayroll[[#This Row],[Payroll Period Begins Date        (Must start after 6/1/2025)]]+1</f>
        <v>1</v>
      </c>
      <c r="M359" s="15">
        <f>IFERROR(IF(VLOOKUP(K359,'[1]Facility Info Input'!$B$25:$D$34,3,FALSE)="",1,VLOOKUP(K359,'[1]Facility Info Input'!$B$25:$D$34,3,FALSE)),0)</f>
        <v>0</v>
      </c>
      <c r="N359" s="16" t="str">
        <f>IF(StaffPayroll[[#This Row],[Employee, number or code]]="","",IF(StaffPayroll[[#This Row],[Position / Title]]="","",VLOOKUP(StaffPayroll[[#This Row],[Position / Title]],[1]Lists!A:C,2,FALSE)))</f>
        <v/>
      </c>
      <c r="O359" s="16">
        <f>IF(D359="",0,StaffPayroll[[#This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9" s="17">
        <f>IF(StaffPayroll[[#This Row],[Hourly WSB  Wage Minimum]]="",0,StaffPayroll[[#This Row],[Annual NF Wage Costs after WSB Minimum]]-StaffPayroll[[#This Row],[Annual NF Wage Costs before WSB Minimum]])</f>
        <v>0</v>
      </c>
      <c r="R359" s="17">
        <f>IFERROR(IF(StaffPayroll[[#This Row],[Annual Cost of Wage Increase included in Rate Adjustment]]=0,0,Q359*'[1]Facility Info Input'!$F$10),0)</f>
        <v>0</v>
      </c>
      <c r="S359" s="18">
        <f>IFERROR(IF(StaffPayroll[[#This Row],[Annual Cost of Wage Increase included in Rate Adjustment]]=0,0,IF('[1]Facility Info Input'!$F$11&lt;=0,0,Q359*'[1]Facility Info Input'!$F$11)),0)</f>
        <v>0</v>
      </c>
      <c r="T359" s="18">
        <f>IFERROR(IF(StaffPayroll[[#This Row],[Annual Cost of Wage Increase included in Rate Adjustment]]=0,0,IF('[1]Facility Info Input'!$F$12&lt;=0,0,Q359*'[1]Facility Info Input'!$F$12)),0)</f>
        <v>0</v>
      </c>
      <c r="U359" s="18">
        <f t="shared" si="10"/>
        <v>0</v>
      </c>
      <c r="V359" s="19">
        <f t="shared" si="11"/>
        <v>0</v>
      </c>
    </row>
    <row r="360" spans="1:22" x14ac:dyDescent="0.25">
      <c r="A360" s="7"/>
      <c r="B360" s="8"/>
      <c r="C360" s="8"/>
      <c r="D360" s="9"/>
      <c r="E360" s="10"/>
      <c r="F360" s="10"/>
      <c r="G360" s="11"/>
      <c r="H360" s="12"/>
      <c r="I360" s="13"/>
      <c r="J360" s="14" t="str">
        <f>StaffPayroll[[#This Row],[Leave Blank]]&amp;" "&amp;StaffPayroll[[#This Row],[Employee, number or code]]</f>
        <v xml:space="preserve"> </v>
      </c>
      <c r="K360" s="14" t="str">
        <f>_xlfn.IFNA(VLOOKUP(StaffPayroll[[#This Row],[Position / Title]],[1]Lists!A:C,3,FALSE),"")</f>
        <v/>
      </c>
      <c r="L360" s="14">
        <f>StaffPayroll[[#This Row],[Payroll Period Ends Date (Minimum two months)]]-StaffPayroll[[#This Row],[Payroll Period Begins Date        (Must start after 6/1/2025)]]+1</f>
        <v>1</v>
      </c>
      <c r="M360" s="15">
        <f>IFERROR(IF(VLOOKUP(K360,'[1]Facility Info Input'!$B$25:$D$34,3,FALSE)="",1,VLOOKUP(K360,'[1]Facility Info Input'!$B$25:$D$34,3,FALSE)),0)</f>
        <v>0</v>
      </c>
      <c r="N360" s="16" t="str">
        <f>IF(StaffPayroll[[#This Row],[Employee, number or code]]="","",IF(StaffPayroll[[#This Row],[Position / Title]]="","",VLOOKUP(StaffPayroll[[#This Row],[Position / Title]],[1]Lists!A:C,2,FALSE)))</f>
        <v/>
      </c>
      <c r="O360" s="16">
        <f>IF(D360="",0,StaffPayroll[[#This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0" s="17">
        <f>IF(StaffPayroll[[#This Row],[Hourly WSB  Wage Minimum]]="",0,StaffPayroll[[#This Row],[Annual NF Wage Costs after WSB Minimum]]-StaffPayroll[[#This Row],[Annual NF Wage Costs before WSB Minimum]])</f>
        <v>0</v>
      </c>
      <c r="R360" s="17">
        <f>IFERROR(IF(StaffPayroll[[#This Row],[Annual Cost of Wage Increase included in Rate Adjustment]]=0,0,Q360*'[1]Facility Info Input'!$F$10),0)</f>
        <v>0</v>
      </c>
      <c r="S360" s="18">
        <f>IFERROR(IF(StaffPayroll[[#This Row],[Annual Cost of Wage Increase included in Rate Adjustment]]=0,0,IF('[1]Facility Info Input'!$F$11&lt;=0,0,Q360*'[1]Facility Info Input'!$F$11)),0)</f>
        <v>0</v>
      </c>
      <c r="T360" s="18">
        <f>IFERROR(IF(StaffPayroll[[#This Row],[Annual Cost of Wage Increase included in Rate Adjustment]]=0,0,IF('[1]Facility Info Input'!$F$12&lt;=0,0,Q360*'[1]Facility Info Input'!$F$12)),0)</f>
        <v>0</v>
      </c>
      <c r="U360" s="18">
        <f t="shared" si="10"/>
        <v>0</v>
      </c>
      <c r="V360" s="19">
        <f t="shared" si="11"/>
        <v>0</v>
      </c>
    </row>
    <row r="361" spans="1:22" x14ac:dyDescent="0.25">
      <c r="A361" s="7"/>
      <c r="B361" s="8"/>
      <c r="C361" s="8"/>
      <c r="D361" s="9"/>
      <c r="E361" s="10"/>
      <c r="F361" s="10"/>
      <c r="G361" s="11"/>
      <c r="H361" s="12"/>
      <c r="I361" s="13"/>
      <c r="J361" s="14" t="str">
        <f>StaffPayroll[[#This Row],[Leave Blank]]&amp;" "&amp;StaffPayroll[[#This Row],[Employee, number or code]]</f>
        <v xml:space="preserve"> </v>
      </c>
      <c r="K361" s="14" t="str">
        <f>_xlfn.IFNA(VLOOKUP(StaffPayroll[[#This Row],[Position / Title]],[1]Lists!A:C,3,FALSE),"")</f>
        <v/>
      </c>
      <c r="L361" s="14">
        <f>StaffPayroll[[#This Row],[Payroll Period Ends Date (Minimum two months)]]-StaffPayroll[[#This Row],[Payroll Period Begins Date        (Must start after 6/1/2025)]]+1</f>
        <v>1</v>
      </c>
      <c r="M361" s="15">
        <f>IFERROR(IF(VLOOKUP(K361,'[1]Facility Info Input'!$B$25:$D$34,3,FALSE)="",1,VLOOKUP(K361,'[1]Facility Info Input'!$B$25:$D$34,3,FALSE)),0)</f>
        <v>0</v>
      </c>
      <c r="N361" s="16" t="str">
        <f>IF(StaffPayroll[[#This Row],[Employee, number or code]]="","",IF(StaffPayroll[[#This Row],[Position / Title]]="","",VLOOKUP(StaffPayroll[[#This Row],[Position / Title]],[1]Lists!A:C,2,FALSE)))</f>
        <v/>
      </c>
      <c r="O361" s="16">
        <f>IF(D361="",0,StaffPayroll[[#This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1" s="17">
        <f>IF(StaffPayroll[[#This Row],[Hourly WSB  Wage Minimum]]="",0,StaffPayroll[[#This Row],[Annual NF Wage Costs after WSB Minimum]]-StaffPayroll[[#This Row],[Annual NF Wage Costs before WSB Minimum]])</f>
        <v>0</v>
      </c>
      <c r="R361" s="17">
        <f>IFERROR(IF(StaffPayroll[[#This Row],[Annual Cost of Wage Increase included in Rate Adjustment]]=0,0,Q361*'[1]Facility Info Input'!$F$10),0)</f>
        <v>0</v>
      </c>
      <c r="S361" s="18">
        <f>IFERROR(IF(StaffPayroll[[#This Row],[Annual Cost of Wage Increase included in Rate Adjustment]]=0,0,IF('[1]Facility Info Input'!$F$11&lt;=0,0,Q361*'[1]Facility Info Input'!$F$11)),0)</f>
        <v>0</v>
      </c>
      <c r="T361" s="18">
        <f>IFERROR(IF(StaffPayroll[[#This Row],[Annual Cost of Wage Increase included in Rate Adjustment]]=0,0,IF('[1]Facility Info Input'!$F$12&lt;=0,0,Q361*'[1]Facility Info Input'!$F$12)),0)</f>
        <v>0</v>
      </c>
      <c r="U361" s="18">
        <f t="shared" si="10"/>
        <v>0</v>
      </c>
      <c r="V361" s="19">
        <f t="shared" si="11"/>
        <v>0</v>
      </c>
    </row>
    <row r="362" spans="1:22" x14ac:dyDescent="0.25">
      <c r="A362" s="7"/>
      <c r="B362" s="8"/>
      <c r="C362" s="8"/>
      <c r="D362" s="9"/>
      <c r="E362" s="10"/>
      <c r="F362" s="10"/>
      <c r="G362" s="11"/>
      <c r="H362" s="12"/>
      <c r="I362" s="13"/>
      <c r="J362" s="14" t="str">
        <f>StaffPayroll[[#This Row],[Leave Blank]]&amp;" "&amp;StaffPayroll[[#This Row],[Employee, number or code]]</f>
        <v xml:space="preserve"> </v>
      </c>
      <c r="K362" s="14" t="str">
        <f>_xlfn.IFNA(VLOOKUP(StaffPayroll[[#This Row],[Position / Title]],[1]Lists!A:C,3,FALSE),"")</f>
        <v/>
      </c>
      <c r="L362" s="14">
        <f>StaffPayroll[[#This Row],[Payroll Period Ends Date (Minimum two months)]]-StaffPayroll[[#This Row],[Payroll Period Begins Date        (Must start after 6/1/2025)]]+1</f>
        <v>1</v>
      </c>
      <c r="M362" s="15">
        <f>IFERROR(IF(VLOOKUP(K362,'[1]Facility Info Input'!$B$25:$D$34,3,FALSE)="",1,VLOOKUP(K362,'[1]Facility Info Input'!$B$25:$D$34,3,FALSE)),0)</f>
        <v>0</v>
      </c>
      <c r="N362" s="16" t="str">
        <f>IF(StaffPayroll[[#This Row],[Employee, number or code]]="","",IF(StaffPayroll[[#This Row],[Position / Title]]="","",VLOOKUP(StaffPayroll[[#This Row],[Position / Title]],[1]Lists!A:C,2,FALSE)))</f>
        <v/>
      </c>
      <c r="O362" s="16">
        <f>IF(D362="",0,StaffPayroll[[#This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2" s="17">
        <f>IF(StaffPayroll[[#This Row],[Hourly WSB  Wage Minimum]]="",0,StaffPayroll[[#This Row],[Annual NF Wage Costs after WSB Minimum]]-StaffPayroll[[#This Row],[Annual NF Wage Costs before WSB Minimum]])</f>
        <v>0</v>
      </c>
      <c r="R362" s="17">
        <f>IFERROR(IF(StaffPayroll[[#This Row],[Annual Cost of Wage Increase included in Rate Adjustment]]=0,0,Q362*'[1]Facility Info Input'!$F$10),0)</f>
        <v>0</v>
      </c>
      <c r="S362" s="18">
        <f>IFERROR(IF(StaffPayroll[[#This Row],[Annual Cost of Wage Increase included in Rate Adjustment]]=0,0,IF('[1]Facility Info Input'!$F$11&lt;=0,0,Q362*'[1]Facility Info Input'!$F$11)),0)</f>
        <v>0</v>
      </c>
      <c r="T362" s="18">
        <f>IFERROR(IF(StaffPayroll[[#This Row],[Annual Cost of Wage Increase included in Rate Adjustment]]=0,0,IF('[1]Facility Info Input'!$F$12&lt;=0,0,Q362*'[1]Facility Info Input'!$F$12)),0)</f>
        <v>0</v>
      </c>
      <c r="U362" s="18">
        <f t="shared" si="10"/>
        <v>0</v>
      </c>
      <c r="V362" s="19">
        <f t="shared" si="11"/>
        <v>0</v>
      </c>
    </row>
    <row r="363" spans="1:22" x14ac:dyDescent="0.25">
      <c r="A363" s="7"/>
      <c r="B363" s="8"/>
      <c r="C363" s="8"/>
      <c r="D363" s="9"/>
      <c r="E363" s="10"/>
      <c r="F363" s="10"/>
      <c r="G363" s="11"/>
      <c r="H363" s="12"/>
      <c r="I363" s="13"/>
      <c r="J363" s="14" t="str">
        <f>StaffPayroll[[#This Row],[Leave Blank]]&amp;" "&amp;StaffPayroll[[#This Row],[Employee, number or code]]</f>
        <v xml:space="preserve"> </v>
      </c>
      <c r="K363" s="14" t="str">
        <f>_xlfn.IFNA(VLOOKUP(StaffPayroll[[#This Row],[Position / Title]],[1]Lists!A:C,3,FALSE),"")</f>
        <v/>
      </c>
      <c r="L363" s="14">
        <f>StaffPayroll[[#This Row],[Payroll Period Ends Date (Minimum two months)]]-StaffPayroll[[#This Row],[Payroll Period Begins Date        (Must start after 6/1/2025)]]+1</f>
        <v>1</v>
      </c>
      <c r="M363" s="15">
        <f>IFERROR(IF(VLOOKUP(K363,'[1]Facility Info Input'!$B$25:$D$34,3,FALSE)="",1,VLOOKUP(K363,'[1]Facility Info Input'!$B$25:$D$34,3,FALSE)),0)</f>
        <v>0</v>
      </c>
      <c r="N363" s="16" t="str">
        <f>IF(StaffPayroll[[#This Row],[Employee, number or code]]="","",IF(StaffPayroll[[#This Row],[Position / Title]]="","",VLOOKUP(StaffPayroll[[#This Row],[Position / Title]],[1]Lists!A:C,2,FALSE)))</f>
        <v/>
      </c>
      <c r="O363" s="16">
        <f>IF(D363="",0,StaffPayroll[[#This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3" s="17">
        <f>IF(StaffPayroll[[#This Row],[Hourly WSB  Wage Minimum]]="",0,StaffPayroll[[#This Row],[Annual NF Wage Costs after WSB Minimum]]-StaffPayroll[[#This Row],[Annual NF Wage Costs before WSB Minimum]])</f>
        <v>0</v>
      </c>
      <c r="R363" s="17">
        <f>IFERROR(IF(StaffPayroll[[#This Row],[Annual Cost of Wage Increase included in Rate Adjustment]]=0,0,Q363*'[1]Facility Info Input'!$F$10),0)</f>
        <v>0</v>
      </c>
      <c r="S363" s="18">
        <f>IFERROR(IF(StaffPayroll[[#This Row],[Annual Cost of Wage Increase included in Rate Adjustment]]=0,0,IF('[1]Facility Info Input'!$F$11&lt;=0,0,Q363*'[1]Facility Info Input'!$F$11)),0)</f>
        <v>0</v>
      </c>
      <c r="T363" s="18">
        <f>IFERROR(IF(StaffPayroll[[#This Row],[Annual Cost of Wage Increase included in Rate Adjustment]]=0,0,IF('[1]Facility Info Input'!$F$12&lt;=0,0,Q363*'[1]Facility Info Input'!$F$12)),0)</f>
        <v>0</v>
      </c>
      <c r="U363" s="18">
        <f t="shared" si="10"/>
        <v>0</v>
      </c>
      <c r="V363" s="19">
        <f t="shared" si="11"/>
        <v>0</v>
      </c>
    </row>
    <row r="364" spans="1:22" x14ac:dyDescent="0.25">
      <c r="A364" s="7"/>
      <c r="B364" s="8"/>
      <c r="C364" s="8"/>
      <c r="D364" s="9"/>
      <c r="E364" s="10"/>
      <c r="F364" s="10"/>
      <c r="G364" s="11"/>
      <c r="H364" s="12"/>
      <c r="I364" s="13"/>
      <c r="J364" s="14" t="str">
        <f>StaffPayroll[[#This Row],[Leave Blank]]&amp;" "&amp;StaffPayroll[[#This Row],[Employee, number or code]]</f>
        <v xml:space="preserve"> </v>
      </c>
      <c r="K364" s="14" t="str">
        <f>_xlfn.IFNA(VLOOKUP(StaffPayroll[[#This Row],[Position / Title]],[1]Lists!A:C,3,FALSE),"")</f>
        <v/>
      </c>
      <c r="L364" s="14">
        <f>StaffPayroll[[#This Row],[Payroll Period Ends Date (Minimum two months)]]-StaffPayroll[[#This Row],[Payroll Period Begins Date        (Must start after 6/1/2025)]]+1</f>
        <v>1</v>
      </c>
      <c r="M364" s="15">
        <f>IFERROR(IF(VLOOKUP(K364,'[1]Facility Info Input'!$B$25:$D$34,3,FALSE)="",1,VLOOKUP(K364,'[1]Facility Info Input'!$B$25:$D$34,3,FALSE)),0)</f>
        <v>0</v>
      </c>
      <c r="N364" s="16" t="str">
        <f>IF(StaffPayroll[[#This Row],[Employee, number or code]]="","",IF(StaffPayroll[[#This Row],[Position / Title]]="","",VLOOKUP(StaffPayroll[[#This Row],[Position / Title]],[1]Lists!A:C,2,FALSE)))</f>
        <v/>
      </c>
      <c r="O364" s="16">
        <f>IF(D364="",0,StaffPayroll[[#This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4" s="17">
        <f>IF(StaffPayroll[[#This Row],[Hourly WSB  Wage Minimum]]="",0,StaffPayroll[[#This Row],[Annual NF Wage Costs after WSB Minimum]]-StaffPayroll[[#This Row],[Annual NF Wage Costs before WSB Minimum]])</f>
        <v>0</v>
      </c>
      <c r="R364" s="17">
        <f>IFERROR(IF(StaffPayroll[[#This Row],[Annual Cost of Wage Increase included in Rate Adjustment]]=0,0,Q364*'[1]Facility Info Input'!$F$10),0)</f>
        <v>0</v>
      </c>
      <c r="S364" s="18">
        <f>IFERROR(IF(StaffPayroll[[#This Row],[Annual Cost of Wage Increase included in Rate Adjustment]]=0,0,IF('[1]Facility Info Input'!$F$11&lt;=0,0,Q364*'[1]Facility Info Input'!$F$11)),0)</f>
        <v>0</v>
      </c>
      <c r="T364" s="18">
        <f>IFERROR(IF(StaffPayroll[[#This Row],[Annual Cost of Wage Increase included in Rate Adjustment]]=0,0,IF('[1]Facility Info Input'!$F$12&lt;=0,0,Q364*'[1]Facility Info Input'!$F$12)),0)</f>
        <v>0</v>
      </c>
      <c r="U364" s="18">
        <f t="shared" si="10"/>
        <v>0</v>
      </c>
      <c r="V364" s="19">
        <f t="shared" si="11"/>
        <v>0</v>
      </c>
    </row>
    <row r="365" spans="1:22" x14ac:dyDescent="0.25">
      <c r="A365" s="7"/>
      <c r="B365" s="8"/>
      <c r="C365" s="8"/>
      <c r="D365" s="9"/>
      <c r="E365" s="10"/>
      <c r="F365" s="10"/>
      <c r="G365" s="11"/>
      <c r="H365" s="12"/>
      <c r="I365" s="13"/>
      <c r="J365" s="14" t="str">
        <f>StaffPayroll[[#This Row],[Leave Blank]]&amp;" "&amp;StaffPayroll[[#This Row],[Employee, number or code]]</f>
        <v xml:space="preserve"> </v>
      </c>
      <c r="K365" s="14" t="str">
        <f>_xlfn.IFNA(VLOOKUP(StaffPayroll[[#This Row],[Position / Title]],[1]Lists!A:C,3,FALSE),"")</f>
        <v/>
      </c>
      <c r="L365" s="14">
        <f>StaffPayroll[[#This Row],[Payroll Period Ends Date (Minimum two months)]]-StaffPayroll[[#This Row],[Payroll Period Begins Date        (Must start after 6/1/2025)]]+1</f>
        <v>1</v>
      </c>
      <c r="M365" s="15">
        <f>IFERROR(IF(VLOOKUP(K365,'[1]Facility Info Input'!$B$25:$D$34,3,FALSE)="",1,VLOOKUP(K365,'[1]Facility Info Input'!$B$25:$D$34,3,FALSE)),0)</f>
        <v>0</v>
      </c>
      <c r="N365" s="16" t="str">
        <f>IF(StaffPayroll[[#This Row],[Employee, number or code]]="","",IF(StaffPayroll[[#This Row],[Position / Title]]="","",VLOOKUP(StaffPayroll[[#This Row],[Position / Title]],[1]Lists!A:C,2,FALSE)))</f>
        <v/>
      </c>
      <c r="O365" s="16">
        <f>IF(D365="",0,StaffPayroll[[#This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5" s="17">
        <f>IF(StaffPayroll[[#This Row],[Hourly WSB  Wage Minimum]]="",0,StaffPayroll[[#This Row],[Annual NF Wage Costs after WSB Minimum]]-StaffPayroll[[#This Row],[Annual NF Wage Costs before WSB Minimum]])</f>
        <v>0</v>
      </c>
      <c r="R365" s="17">
        <f>IFERROR(IF(StaffPayroll[[#This Row],[Annual Cost of Wage Increase included in Rate Adjustment]]=0,0,Q365*'[1]Facility Info Input'!$F$10),0)</f>
        <v>0</v>
      </c>
      <c r="S365" s="18">
        <f>IFERROR(IF(StaffPayroll[[#This Row],[Annual Cost of Wage Increase included in Rate Adjustment]]=0,0,IF('[1]Facility Info Input'!$F$11&lt;=0,0,Q365*'[1]Facility Info Input'!$F$11)),0)</f>
        <v>0</v>
      </c>
      <c r="T365" s="18">
        <f>IFERROR(IF(StaffPayroll[[#This Row],[Annual Cost of Wage Increase included in Rate Adjustment]]=0,0,IF('[1]Facility Info Input'!$F$12&lt;=0,0,Q365*'[1]Facility Info Input'!$F$12)),0)</f>
        <v>0</v>
      </c>
      <c r="U365" s="18">
        <f t="shared" si="10"/>
        <v>0</v>
      </c>
      <c r="V365" s="19">
        <f t="shared" si="11"/>
        <v>0</v>
      </c>
    </row>
    <row r="366" spans="1:22" x14ac:dyDescent="0.25">
      <c r="A366" s="7"/>
      <c r="B366" s="8"/>
      <c r="C366" s="8"/>
      <c r="D366" s="9"/>
      <c r="E366" s="10"/>
      <c r="F366" s="10"/>
      <c r="G366" s="11"/>
      <c r="H366" s="12"/>
      <c r="I366" s="13"/>
      <c r="J366" s="14" t="str">
        <f>StaffPayroll[[#This Row],[Leave Blank]]&amp;" "&amp;StaffPayroll[[#This Row],[Employee, number or code]]</f>
        <v xml:space="preserve"> </v>
      </c>
      <c r="K366" s="14" t="str">
        <f>_xlfn.IFNA(VLOOKUP(StaffPayroll[[#This Row],[Position / Title]],[1]Lists!A:C,3,FALSE),"")</f>
        <v/>
      </c>
      <c r="L366" s="14">
        <f>StaffPayroll[[#This Row],[Payroll Period Ends Date (Minimum two months)]]-StaffPayroll[[#This Row],[Payroll Period Begins Date        (Must start after 6/1/2025)]]+1</f>
        <v>1</v>
      </c>
      <c r="M366" s="15">
        <f>IFERROR(IF(VLOOKUP(K366,'[1]Facility Info Input'!$B$25:$D$34,3,FALSE)="",1,VLOOKUP(K366,'[1]Facility Info Input'!$B$25:$D$34,3,FALSE)),0)</f>
        <v>0</v>
      </c>
      <c r="N366" s="16" t="str">
        <f>IF(StaffPayroll[[#This Row],[Employee, number or code]]="","",IF(StaffPayroll[[#This Row],[Position / Title]]="","",VLOOKUP(StaffPayroll[[#This Row],[Position / Title]],[1]Lists!A:C,2,FALSE)))</f>
        <v/>
      </c>
      <c r="O366" s="16">
        <f>IF(D366="",0,StaffPayroll[[#This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6" s="17">
        <f>IF(StaffPayroll[[#This Row],[Hourly WSB  Wage Minimum]]="",0,StaffPayroll[[#This Row],[Annual NF Wage Costs after WSB Minimum]]-StaffPayroll[[#This Row],[Annual NF Wage Costs before WSB Minimum]])</f>
        <v>0</v>
      </c>
      <c r="R366" s="17">
        <f>IFERROR(IF(StaffPayroll[[#This Row],[Annual Cost of Wage Increase included in Rate Adjustment]]=0,0,Q366*'[1]Facility Info Input'!$F$10),0)</f>
        <v>0</v>
      </c>
      <c r="S366" s="18">
        <f>IFERROR(IF(StaffPayroll[[#This Row],[Annual Cost of Wage Increase included in Rate Adjustment]]=0,0,IF('[1]Facility Info Input'!$F$11&lt;=0,0,Q366*'[1]Facility Info Input'!$F$11)),0)</f>
        <v>0</v>
      </c>
      <c r="T366" s="18">
        <f>IFERROR(IF(StaffPayroll[[#This Row],[Annual Cost of Wage Increase included in Rate Adjustment]]=0,0,IF('[1]Facility Info Input'!$F$12&lt;=0,0,Q366*'[1]Facility Info Input'!$F$12)),0)</f>
        <v>0</v>
      </c>
      <c r="U366" s="18">
        <f t="shared" si="10"/>
        <v>0</v>
      </c>
      <c r="V366" s="19">
        <f t="shared" si="11"/>
        <v>0</v>
      </c>
    </row>
    <row r="367" spans="1:22" x14ac:dyDescent="0.25">
      <c r="A367" s="7"/>
      <c r="B367" s="8"/>
      <c r="C367" s="8"/>
      <c r="D367" s="9"/>
      <c r="E367" s="10"/>
      <c r="F367" s="10"/>
      <c r="G367" s="11"/>
      <c r="H367" s="12"/>
      <c r="I367" s="13"/>
      <c r="J367" s="14" t="str">
        <f>StaffPayroll[[#This Row],[Leave Blank]]&amp;" "&amp;StaffPayroll[[#This Row],[Employee, number or code]]</f>
        <v xml:space="preserve"> </v>
      </c>
      <c r="K367" s="14" t="str">
        <f>_xlfn.IFNA(VLOOKUP(StaffPayroll[[#This Row],[Position / Title]],[1]Lists!A:C,3,FALSE),"")</f>
        <v/>
      </c>
      <c r="L367" s="14">
        <f>StaffPayroll[[#This Row],[Payroll Period Ends Date (Minimum two months)]]-StaffPayroll[[#This Row],[Payroll Period Begins Date        (Must start after 6/1/2025)]]+1</f>
        <v>1</v>
      </c>
      <c r="M367" s="15">
        <f>IFERROR(IF(VLOOKUP(K367,'[1]Facility Info Input'!$B$25:$D$34,3,FALSE)="",1,VLOOKUP(K367,'[1]Facility Info Input'!$B$25:$D$34,3,FALSE)),0)</f>
        <v>0</v>
      </c>
      <c r="N367" s="16" t="str">
        <f>IF(StaffPayroll[[#This Row],[Employee, number or code]]="","",IF(StaffPayroll[[#This Row],[Position / Title]]="","",VLOOKUP(StaffPayroll[[#This Row],[Position / Title]],[1]Lists!A:C,2,FALSE)))</f>
        <v/>
      </c>
      <c r="O367" s="16">
        <f>IF(D367="",0,StaffPayroll[[#This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7" s="17">
        <f>IF(StaffPayroll[[#This Row],[Hourly WSB  Wage Minimum]]="",0,StaffPayroll[[#This Row],[Annual NF Wage Costs after WSB Minimum]]-StaffPayroll[[#This Row],[Annual NF Wage Costs before WSB Minimum]])</f>
        <v>0</v>
      </c>
      <c r="R367" s="17">
        <f>IFERROR(IF(StaffPayroll[[#This Row],[Annual Cost of Wage Increase included in Rate Adjustment]]=0,0,Q367*'[1]Facility Info Input'!$F$10),0)</f>
        <v>0</v>
      </c>
      <c r="S367" s="18">
        <f>IFERROR(IF(StaffPayroll[[#This Row],[Annual Cost of Wage Increase included in Rate Adjustment]]=0,0,IF('[1]Facility Info Input'!$F$11&lt;=0,0,Q367*'[1]Facility Info Input'!$F$11)),0)</f>
        <v>0</v>
      </c>
      <c r="T367" s="18">
        <f>IFERROR(IF(StaffPayroll[[#This Row],[Annual Cost of Wage Increase included in Rate Adjustment]]=0,0,IF('[1]Facility Info Input'!$F$12&lt;=0,0,Q367*'[1]Facility Info Input'!$F$12)),0)</f>
        <v>0</v>
      </c>
      <c r="U367" s="18">
        <f t="shared" si="10"/>
        <v>0</v>
      </c>
      <c r="V367" s="19">
        <f t="shared" si="11"/>
        <v>0</v>
      </c>
    </row>
    <row r="368" spans="1:22" x14ac:dyDescent="0.25">
      <c r="A368" s="7"/>
      <c r="B368" s="8"/>
      <c r="C368" s="8"/>
      <c r="D368" s="9"/>
      <c r="E368" s="10"/>
      <c r="F368" s="10"/>
      <c r="G368" s="11"/>
      <c r="H368" s="12"/>
      <c r="I368" s="13"/>
      <c r="J368" s="14" t="str">
        <f>StaffPayroll[[#This Row],[Leave Blank]]&amp;" "&amp;StaffPayroll[[#This Row],[Employee, number or code]]</f>
        <v xml:space="preserve"> </v>
      </c>
      <c r="K368" s="14" t="str">
        <f>_xlfn.IFNA(VLOOKUP(StaffPayroll[[#This Row],[Position / Title]],[1]Lists!A:C,3,FALSE),"")</f>
        <v/>
      </c>
      <c r="L368" s="14">
        <f>StaffPayroll[[#This Row],[Payroll Period Ends Date (Minimum two months)]]-StaffPayroll[[#This Row],[Payroll Period Begins Date        (Must start after 6/1/2025)]]+1</f>
        <v>1</v>
      </c>
      <c r="M368" s="15">
        <f>IFERROR(IF(VLOOKUP(K368,'[1]Facility Info Input'!$B$25:$D$34,3,FALSE)="",1,VLOOKUP(K368,'[1]Facility Info Input'!$B$25:$D$34,3,FALSE)),0)</f>
        <v>0</v>
      </c>
      <c r="N368" s="16" t="str">
        <f>IF(StaffPayroll[[#This Row],[Employee, number or code]]="","",IF(StaffPayroll[[#This Row],[Position / Title]]="","",VLOOKUP(StaffPayroll[[#This Row],[Position / Title]],[1]Lists!A:C,2,FALSE)))</f>
        <v/>
      </c>
      <c r="O368" s="16">
        <f>IF(D368="",0,StaffPayroll[[#This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8" s="17">
        <f>IF(StaffPayroll[[#This Row],[Hourly WSB  Wage Minimum]]="",0,StaffPayroll[[#This Row],[Annual NF Wage Costs after WSB Minimum]]-StaffPayroll[[#This Row],[Annual NF Wage Costs before WSB Minimum]])</f>
        <v>0</v>
      </c>
      <c r="R368" s="17">
        <f>IFERROR(IF(StaffPayroll[[#This Row],[Annual Cost of Wage Increase included in Rate Adjustment]]=0,0,Q368*'[1]Facility Info Input'!$F$10),0)</f>
        <v>0</v>
      </c>
      <c r="S368" s="18">
        <f>IFERROR(IF(StaffPayroll[[#This Row],[Annual Cost of Wage Increase included in Rate Adjustment]]=0,0,IF('[1]Facility Info Input'!$F$11&lt;=0,0,Q368*'[1]Facility Info Input'!$F$11)),0)</f>
        <v>0</v>
      </c>
      <c r="T368" s="18">
        <f>IFERROR(IF(StaffPayroll[[#This Row],[Annual Cost of Wage Increase included in Rate Adjustment]]=0,0,IF('[1]Facility Info Input'!$F$12&lt;=0,0,Q368*'[1]Facility Info Input'!$F$12)),0)</f>
        <v>0</v>
      </c>
      <c r="U368" s="18">
        <f t="shared" si="10"/>
        <v>0</v>
      </c>
      <c r="V368" s="19">
        <f t="shared" si="11"/>
        <v>0</v>
      </c>
    </row>
    <row r="369" spans="1:22" x14ac:dyDescent="0.25">
      <c r="A369" s="7"/>
      <c r="B369" s="8"/>
      <c r="C369" s="8"/>
      <c r="D369" s="9"/>
      <c r="E369" s="10"/>
      <c r="F369" s="10"/>
      <c r="G369" s="11"/>
      <c r="H369" s="12"/>
      <c r="I369" s="13"/>
      <c r="J369" s="14" t="str">
        <f>StaffPayroll[[#This Row],[Leave Blank]]&amp;" "&amp;StaffPayroll[[#This Row],[Employee, number or code]]</f>
        <v xml:space="preserve"> </v>
      </c>
      <c r="K369" s="14" t="str">
        <f>_xlfn.IFNA(VLOOKUP(StaffPayroll[[#This Row],[Position / Title]],[1]Lists!A:C,3,FALSE),"")</f>
        <v/>
      </c>
      <c r="L369" s="14">
        <f>StaffPayroll[[#This Row],[Payroll Period Ends Date (Minimum two months)]]-StaffPayroll[[#This Row],[Payroll Period Begins Date        (Must start after 6/1/2025)]]+1</f>
        <v>1</v>
      </c>
      <c r="M369" s="15">
        <f>IFERROR(IF(VLOOKUP(K369,'[1]Facility Info Input'!$B$25:$D$34,3,FALSE)="",1,VLOOKUP(K369,'[1]Facility Info Input'!$B$25:$D$34,3,FALSE)),0)</f>
        <v>0</v>
      </c>
      <c r="N369" s="16" t="str">
        <f>IF(StaffPayroll[[#This Row],[Employee, number or code]]="","",IF(StaffPayroll[[#This Row],[Position / Title]]="","",VLOOKUP(StaffPayroll[[#This Row],[Position / Title]],[1]Lists!A:C,2,FALSE)))</f>
        <v/>
      </c>
      <c r="O369" s="16">
        <f>IF(D369="",0,StaffPayroll[[#This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9" s="17">
        <f>IF(StaffPayroll[[#This Row],[Hourly WSB  Wage Minimum]]="",0,StaffPayroll[[#This Row],[Annual NF Wage Costs after WSB Minimum]]-StaffPayroll[[#This Row],[Annual NF Wage Costs before WSB Minimum]])</f>
        <v>0</v>
      </c>
      <c r="R369" s="17">
        <f>IFERROR(IF(StaffPayroll[[#This Row],[Annual Cost of Wage Increase included in Rate Adjustment]]=0,0,Q369*'[1]Facility Info Input'!$F$10),0)</f>
        <v>0</v>
      </c>
      <c r="S369" s="18">
        <f>IFERROR(IF(StaffPayroll[[#This Row],[Annual Cost of Wage Increase included in Rate Adjustment]]=0,0,IF('[1]Facility Info Input'!$F$11&lt;=0,0,Q369*'[1]Facility Info Input'!$F$11)),0)</f>
        <v>0</v>
      </c>
      <c r="T369" s="18">
        <f>IFERROR(IF(StaffPayroll[[#This Row],[Annual Cost of Wage Increase included in Rate Adjustment]]=0,0,IF('[1]Facility Info Input'!$F$12&lt;=0,0,Q369*'[1]Facility Info Input'!$F$12)),0)</f>
        <v>0</v>
      </c>
      <c r="U369" s="18">
        <f t="shared" si="10"/>
        <v>0</v>
      </c>
      <c r="V369" s="19">
        <f t="shared" si="11"/>
        <v>0</v>
      </c>
    </row>
    <row r="370" spans="1:22" x14ac:dyDescent="0.25">
      <c r="A370" s="7"/>
      <c r="B370" s="8"/>
      <c r="C370" s="8"/>
      <c r="D370" s="9"/>
      <c r="E370" s="10"/>
      <c r="F370" s="10"/>
      <c r="G370" s="11"/>
      <c r="H370" s="12"/>
      <c r="I370" s="13"/>
      <c r="J370" s="14" t="str">
        <f>StaffPayroll[[#This Row],[Leave Blank]]&amp;" "&amp;StaffPayroll[[#This Row],[Employee, number or code]]</f>
        <v xml:space="preserve"> </v>
      </c>
      <c r="K370" s="14" t="str">
        <f>_xlfn.IFNA(VLOOKUP(StaffPayroll[[#This Row],[Position / Title]],[1]Lists!A:C,3,FALSE),"")</f>
        <v/>
      </c>
      <c r="L370" s="14">
        <f>StaffPayroll[[#This Row],[Payroll Period Ends Date (Minimum two months)]]-StaffPayroll[[#This Row],[Payroll Period Begins Date        (Must start after 6/1/2025)]]+1</f>
        <v>1</v>
      </c>
      <c r="M370" s="15">
        <f>IFERROR(IF(VLOOKUP(K370,'[1]Facility Info Input'!$B$25:$D$34,3,FALSE)="",1,VLOOKUP(K370,'[1]Facility Info Input'!$B$25:$D$34,3,FALSE)),0)</f>
        <v>0</v>
      </c>
      <c r="N370" s="16" t="str">
        <f>IF(StaffPayroll[[#This Row],[Employee, number or code]]="","",IF(StaffPayroll[[#This Row],[Position / Title]]="","",VLOOKUP(StaffPayroll[[#This Row],[Position / Title]],[1]Lists!A:C,2,FALSE)))</f>
        <v/>
      </c>
      <c r="O370" s="16">
        <f>IF(D370="",0,StaffPayroll[[#This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0" s="17">
        <f>IF(StaffPayroll[[#This Row],[Hourly WSB  Wage Minimum]]="",0,StaffPayroll[[#This Row],[Annual NF Wage Costs after WSB Minimum]]-StaffPayroll[[#This Row],[Annual NF Wage Costs before WSB Minimum]])</f>
        <v>0</v>
      </c>
      <c r="R370" s="17">
        <f>IFERROR(IF(StaffPayroll[[#This Row],[Annual Cost of Wage Increase included in Rate Adjustment]]=0,0,Q370*'[1]Facility Info Input'!$F$10),0)</f>
        <v>0</v>
      </c>
      <c r="S370" s="18">
        <f>IFERROR(IF(StaffPayroll[[#This Row],[Annual Cost of Wage Increase included in Rate Adjustment]]=0,0,IF('[1]Facility Info Input'!$F$11&lt;=0,0,Q370*'[1]Facility Info Input'!$F$11)),0)</f>
        <v>0</v>
      </c>
      <c r="T370" s="18">
        <f>IFERROR(IF(StaffPayroll[[#This Row],[Annual Cost of Wage Increase included in Rate Adjustment]]=0,0,IF('[1]Facility Info Input'!$F$12&lt;=0,0,Q370*'[1]Facility Info Input'!$F$12)),0)</f>
        <v>0</v>
      </c>
      <c r="U370" s="18">
        <f t="shared" si="10"/>
        <v>0</v>
      </c>
      <c r="V370" s="19">
        <f t="shared" si="11"/>
        <v>0</v>
      </c>
    </row>
    <row r="371" spans="1:22" x14ac:dyDescent="0.25">
      <c r="A371" s="7"/>
      <c r="B371" s="8"/>
      <c r="C371" s="8"/>
      <c r="D371" s="9"/>
      <c r="E371" s="10"/>
      <c r="F371" s="10"/>
      <c r="G371" s="11"/>
      <c r="H371" s="12"/>
      <c r="I371" s="13"/>
      <c r="J371" s="14" t="str">
        <f>StaffPayroll[[#This Row],[Leave Blank]]&amp;" "&amp;StaffPayroll[[#This Row],[Employee, number or code]]</f>
        <v xml:space="preserve"> </v>
      </c>
      <c r="K371" s="14" t="str">
        <f>_xlfn.IFNA(VLOOKUP(StaffPayroll[[#This Row],[Position / Title]],[1]Lists!A:C,3,FALSE),"")</f>
        <v/>
      </c>
      <c r="L371" s="14">
        <f>StaffPayroll[[#This Row],[Payroll Period Ends Date (Minimum two months)]]-StaffPayroll[[#This Row],[Payroll Period Begins Date        (Must start after 6/1/2025)]]+1</f>
        <v>1</v>
      </c>
      <c r="M371" s="15">
        <f>IFERROR(IF(VLOOKUP(K371,'[1]Facility Info Input'!$B$25:$D$34,3,FALSE)="",1,VLOOKUP(K371,'[1]Facility Info Input'!$B$25:$D$34,3,FALSE)),0)</f>
        <v>0</v>
      </c>
      <c r="N371" s="16" t="str">
        <f>IF(StaffPayroll[[#This Row],[Employee, number or code]]="","",IF(StaffPayroll[[#This Row],[Position / Title]]="","",VLOOKUP(StaffPayroll[[#This Row],[Position / Title]],[1]Lists!A:C,2,FALSE)))</f>
        <v/>
      </c>
      <c r="O371" s="16">
        <f>IF(D371="",0,StaffPayroll[[#This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1" s="17">
        <f>IF(StaffPayroll[[#This Row],[Hourly WSB  Wage Minimum]]="",0,StaffPayroll[[#This Row],[Annual NF Wage Costs after WSB Minimum]]-StaffPayroll[[#This Row],[Annual NF Wage Costs before WSB Minimum]])</f>
        <v>0</v>
      </c>
      <c r="R371" s="17">
        <f>IFERROR(IF(StaffPayroll[[#This Row],[Annual Cost of Wage Increase included in Rate Adjustment]]=0,0,Q371*'[1]Facility Info Input'!$F$10),0)</f>
        <v>0</v>
      </c>
      <c r="S371" s="18">
        <f>IFERROR(IF(StaffPayroll[[#This Row],[Annual Cost of Wage Increase included in Rate Adjustment]]=0,0,IF('[1]Facility Info Input'!$F$11&lt;=0,0,Q371*'[1]Facility Info Input'!$F$11)),0)</f>
        <v>0</v>
      </c>
      <c r="T371" s="18">
        <f>IFERROR(IF(StaffPayroll[[#This Row],[Annual Cost of Wage Increase included in Rate Adjustment]]=0,0,IF('[1]Facility Info Input'!$F$12&lt;=0,0,Q371*'[1]Facility Info Input'!$F$12)),0)</f>
        <v>0</v>
      </c>
      <c r="U371" s="18">
        <f t="shared" si="10"/>
        <v>0</v>
      </c>
      <c r="V371" s="19">
        <f t="shared" si="11"/>
        <v>0</v>
      </c>
    </row>
    <row r="372" spans="1:22" x14ac:dyDescent="0.25">
      <c r="A372" s="7"/>
      <c r="B372" s="8"/>
      <c r="C372" s="8"/>
      <c r="D372" s="9"/>
      <c r="E372" s="10"/>
      <c r="F372" s="10"/>
      <c r="G372" s="11"/>
      <c r="H372" s="12"/>
      <c r="I372" s="13"/>
      <c r="J372" s="14" t="str">
        <f>StaffPayroll[[#This Row],[Leave Blank]]&amp;" "&amp;StaffPayroll[[#This Row],[Employee, number or code]]</f>
        <v xml:space="preserve"> </v>
      </c>
      <c r="K372" s="14" t="str">
        <f>_xlfn.IFNA(VLOOKUP(StaffPayroll[[#This Row],[Position / Title]],[1]Lists!A:C,3,FALSE),"")</f>
        <v/>
      </c>
      <c r="L372" s="14">
        <f>StaffPayroll[[#This Row],[Payroll Period Ends Date (Minimum two months)]]-StaffPayroll[[#This Row],[Payroll Period Begins Date        (Must start after 6/1/2025)]]+1</f>
        <v>1</v>
      </c>
      <c r="M372" s="15">
        <f>IFERROR(IF(VLOOKUP(K372,'[1]Facility Info Input'!$B$25:$D$34,3,FALSE)="",1,VLOOKUP(K372,'[1]Facility Info Input'!$B$25:$D$34,3,FALSE)),0)</f>
        <v>0</v>
      </c>
      <c r="N372" s="16" t="str">
        <f>IF(StaffPayroll[[#This Row],[Employee, number or code]]="","",IF(StaffPayroll[[#This Row],[Position / Title]]="","",VLOOKUP(StaffPayroll[[#This Row],[Position / Title]],[1]Lists!A:C,2,FALSE)))</f>
        <v/>
      </c>
      <c r="O372" s="16">
        <f>IF(D372="",0,StaffPayroll[[#This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2" s="17">
        <f>IF(StaffPayroll[[#This Row],[Hourly WSB  Wage Minimum]]="",0,StaffPayroll[[#This Row],[Annual NF Wage Costs after WSB Minimum]]-StaffPayroll[[#This Row],[Annual NF Wage Costs before WSB Minimum]])</f>
        <v>0</v>
      </c>
      <c r="R372" s="17">
        <f>IFERROR(IF(StaffPayroll[[#This Row],[Annual Cost of Wage Increase included in Rate Adjustment]]=0,0,Q372*'[1]Facility Info Input'!$F$10),0)</f>
        <v>0</v>
      </c>
      <c r="S372" s="18">
        <f>IFERROR(IF(StaffPayroll[[#This Row],[Annual Cost of Wage Increase included in Rate Adjustment]]=0,0,IF('[1]Facility Info Input'!$F$11&lt;=0,0,Q372*'[1]Facility Info Input'!$F$11)),0)</f>
        <v>0</v>
      </c>
      <c r="T372" s="18">
        <f>IFERROR(IF(StaffPayroll[[#This Row],[Annual Cost of Wage Increase included in Rate Adjustment]]=0,0,IF('[1]Facility Info Input'!$F$12&lt;=0,0,Q372*'[1]Facility Info Input'!$F$12)),0)</f>
        <v>0</v>
      </c>
      <c r="U372" s="18">
        <f t="shared" si="10"/>
        <v>0</v>
      </c>
      <c r="V372" s="19">
        <f t="shared" si="11"/>
        <v>0</v>
      </c>
    </row>
    <row r="373" spans="1:22" x14ac:dyDescent="0.25">
      <c r="A373" s="7"/>
      <c r="B373" s="8"/>
      <c r="C373" s="8"/>
      <c r="D373" s="9"/>
      <c r="E373" s="10"/>
      <c r="F373" s="10"/>
      <c r="G373" s="11"/>
      <c r="H373" s="12"/>
      <c r="I373" s="13"/>
      <c r="J373" s="14" t="str">
        <f>StaffPayroll[[#This Row],[Leave Blank]]&amp;" "&amp;StaffPayroll[[#This Row],[Employee, number or code]]</f>
        <v xml:space="preserve"> </v>
      </c>
      <c r="K373" s="14" t="str">
        <f>_xlfn.IFNA(VLOOKUP(StaffPayroll[[#This Row],[Position / Title]],[1]Lists!A:C,3,FALSE),"")</f>
        <v/>
      </c>
      <c r="L373" s="14">
        <f>StaffPayroll[[#This Row],[Payroll Period Ends Date (Minimum two months)]]-StaffPayroll[[#This Row],[Payroll Period Begins Date        (Must start after 6/1/2025)]]+1</f>
        <v>1</v>
      </c>
      <c r="M373" s="15">
        <f>IFERROR(IF(VLOOKUP(K373,'[1]Facility Info Input'!$B$25:$D$34,3,FALSE)="",1,VLOOKUP(K373,'[1]Facility Info Input'!$B$25:$D$34,3,FALSE)),0)</f>
        <v>0</v>
      </c>
      <c r="N373" s="16" t="str">
        <f>IF(StaffPayroll[[#This Row],[Employee, number or code]]="","",IF(StaffPayroll[[#This Row],[Position / Title]]="","",VLOOKUP(StaffPayroll[[#This Row],[Position / Title]],[1]Lists!A:C,2,FALSE)))</f>
        <v/>
      </c>
      <c r="O373" s="16">
        <f>IF(D373="",0,StaffPayroll[[#This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3" s="17">
        <f>IF(StaffPayroll[[#This Row],[Hourly WSB  Wage Minimum]]="",0,StaffPayroll[[#This Row],[Annual NF Wage Costs after WSB Minimum]]-StaffPayroll[[#This Row],[Annual NF Wage Costs before WSB Minimum]])</f>
        <v>0</v>
      </c>
      <c r="R373" s="17">
        <f>IFERROR(IF(StaffPayroll[[#This Row],[Annual Cost of Wage Increase included in Rate Adjustment]]=0,0,Q373*'[1]Facility Info Input'!$F$10),0)</f>
        <v>0</v>
      </c>
      <c r="S373" s="18">
        <f>IFERROR(IF(StaffPayroll[[#This Row],[Annual Cost of Wage Increase included in Rate Adjustment]]=0,0,IF('[1]Facility Info Input'!$F$11&lt;=0,0,Q373*'[1]Facility Info Input'!$F$11)),0)</f>
        <v>0</v>
      </c>
      <c r="T373" s="18">
        <f>IFERROR(IF(StaffPayroll[[#This Row],[Annual Cost of Wage Increase included in Rate Adjustment]]=0,0,IF('[1]Facility Info Input'!$F$12&lt;=0,0,Q373*'[1]Facility Info Input'!$F$12)),0)</f>
        <v>0</v>
      </c>
      <c r="U373" s="18">
        <f t="shared" si="10"/>
        <v>0</v>
      </c>
      <c r="V373" s="19">
        <f t="shared" si="11"/>
        <v>0</v>
      </c>
    </row>
    <row r="374" spans="1:22" x14ac:dyDescent="0.25">
      <c r="A374" s="7"/>
      <c r="B374" s="8"/>
      <c r="C374" s="8"/>
      <c r="D374" s="9"/>
      <c r="E374" s="10"/>
      <c r="F374" s="10"/>
      <c r="G374" s="11"/>
      <c r="H374" s="12"/>
      <c r="I374" s="13"/>
      <c r="J374" s="14" t="str">
        <f>StaffPayroll[[#This Row],[Leave Blank]]&amp;" "&amp;StaffPayroll[[#This Row],[Employee, number or code]]</f>
        <v xml:space="preserve"> </v>
      </c>
      <c r="K374" s="14" t="str">
        <f>_xlfn.IFNA(VLOOKUP(StaffPayroll[[#This Row],[Position / Title]],[1]Lists!A:C,3,FALSE),"")</f>
        <v/>
      </c>
      <c r="L374" s="14">
        <f>StaffPayroll[[#This Row],[Payroll Period Ends Date (Minimum two months)]]-StaffPayroll[[#This Row],[Payroll Period Begins Date        (Must start after 6/1/2025)]]+1</f>
        <v>1</v>
      </c>
      <c r="M374" s="15">
        <f>IFERROR(IF(VLOOKUP(K374,'[1]Facility Info Input'!$B$25:$D$34,3,FALSE)="",1,VLOOKUP(K374,'[1]Facility Info Input'!$B$25:$D$34,3,FALSE)),0)</f>
        <v>0</v>
      </c>
      <c r="N374" s="16" t="str">
        <f>IF(StaffPayroll[[#This Row],[Employee, number or code]]="","",IF(StaffPayroll[[#This Row],[Position / Title]]="","",VLOOKUP(StaffPayroll[[#This Row],[Position / Title]],[1]Lists!A:C,2,FALSE)))</f>
        <v/>
      </c>
      <c r="O374" s="16">
        <f>IF(D374="",0,StaffPayroll[[#This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4" s="17">
        <f>IF(StaffPayroll[[#This Row],[Hourly WSB  Wage Minimum]]="",0,StaffPayroll[[#This Row],[Annual NF Wage Costs after WSB Minimum]]-StaffPayroll[[#This Row],[Annual NF Wage Costs before WSB Minimum]])</f>
        <v>0</v>
      </c>
      <c r="R374" s="17">
        <f>IFERROR(IF(StaffPayroll[[#This Row],[Annual Cost of Wage Increase included in Rate Adjustment]]=0,0,Q374*'[1]Facility Info Input'!$F$10),0)</f>
        <v>0</v>
      </c>
      <c r="S374" s="18">
        <f>IFERROR(IF(StaffPayroll[[#This Row],[Annual Cost of Wage Increase included in Rate Adjustment]]=0,0,IF('[1]Facility Info Input'!$F$11&lt;=0,0,Q374*'[1]Facility Info Input'!$F$11)),0)</f>
        <v>0</v>
      </c>
      <c r="T374" s="18">
        <f>IFERROR(IF(StaffPayroll[[#This Row],[Annual Cost of Wage Increase included in Rate Adjustment]]=0,0,IF('[1]Facility Info Input'!$F$12&lt;=0,0,Q374*'[1]Facility Info Input'!$F$12)),0)</f>
        <v>0</v>
      </c>
      <c r="U374" s="18">
        <f t="shared" si="10"/>
        <v>0</v>
      </c>
      <c r="V374" s="19">
        <f t="shared" si="11"/>
        <v>0</v>
      </c>
    </row>
    <row r="375" spans="1:22" x14ac:dyDescent="0.25">
      <c r="A375" s="7"/>
      <c r="B375" s="8"/>
      <c r="C375" s="8"/>
      <c r="D375" s="9"/>
      <c r="E375" s="10"/>
      <c r="F375" s="10"/>
      <c r="G375" s="11"/>
      <c r="H375" s="12"/>
      <c r="I375" s="13"/>
      <c r="J375" s="14" t="str">
        <f>StaffPayroll[[#This Row],[Leave Blank]]&amp;" "&amp;StaffPayroll[[#This Row],[Employee, number or code]]</f>
        <v xml:space="preserve"> </v>
      </c>
      <c r="K375" s="14" t="str">
        <f>_xlfn.IFNA(VLOOKUP(StaffPayroll[[#This Row],[Position / Title]],[1]Lists!A:C,3,FALSE),"")</f>
        <v/>
      </c>
      <c r="L375" s="14">
        <f>StaffPayroll[[#This Row],[Payroll Period Ends Date (Minimum two months)]]-StaffPayroll[[#This Row],[Payroll Period Begins Date        (Must start after 6/1/2025)]]+1</f>
        <v>1</v>
      </c>
      <c r="M375" s="15">
        <f>IFERROR(IF(VLOOKUP(K375,'[1]Facility Info Input'!$B$25:$D$34,3,FALSE)="",1,VLOOKUP(K375,'[1]Facility Info Input'!$B$25:$D$34,3,FALSE)),0)</f>
        <v>0</v>
      </c>
      <c r="N375" s="16" t="str">
        <f>IF(StaffPayroll[[#This Row],[Employee, number or code]]="","",IF(StaffPayroll[[#This Row],[Position / Title]]="","",VLOOKUP(StaffPayroll[[#This Row],[Position / Title]],[1]Lists!A:C,2,FALSE)))</f>
        <v/>
      </c>
      <c r="O375" s="16">
        <f>IF(D375="",0,StaffPayroll[[#This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5" s="17">
        <f>IF(StaffPayroll[[#This Row],[Hourly WSB  Wage Minimum]]="",0,StaffPayroll[[#This Row],[Annual NF Wage Costs after WSB Minimum]]-StaffPayroll[[#This Row],[Annual NF Wage Costs before WSB Minimum]])</f>
        <v>0</v>
      </c>
      <c r="R375" s="17">
        <f>IFERROR(IF(StaffPayroll[[#This Row],[Annual Cost of Wage Increase included in Rate Adjustment]]=0,0,Q375*'[1]Facility Info Input'!$F$10),0)</f>
        <v>0</v>
      </c>
      <c r="S375" s="18">
        <f>IFERROR(IF(StaffPayroll[[#This Row],[Annual Cost of Wage Increase included in Rate Adjustment]]=0,0,IF('[1]Facility Info Input'!$F$11&lt;=0,0,Q375*'[1]Facility Info Input'!$F$11)),0)</f>
        <v>0</v>
      </c>
      <c r="T375" s="18">
        <f>IFERROR(IF(StaffPayroll[[#This Row],[Annual Cost of Wage Increase included in Rate Adjustment]]=0,0,IF('[1]Facility Info Input'!$F$12&lt;=0,0,Q375*'[1]Facility Info Input'!$F$12)),0)</f>
        <v>0</v>
      </c>
      <c r="U375" s="18">
        <f t="shared" si="10"/>
        <v>0</v>
      </c>
      <c r="V375" s="19">
        <f t="shared" si="11"/>
        <v>0</v>
      </c>
    </row>
    <row r="376" spans="1:22" x14ac:dyDescent="0.25">
      <c r="A376" s="7"/>
      <c r="B376" s="8"/>
      <c r="C376" s="8"/>
      <c r="D376" s="9"/>
      <c r="E376" s="10"/>
      <c r="F376" s="10"/>
      <c r="G376" s="11"/>
      <c r="H376" s="12"/>
      <c r="I376" s="13"/>
      <c r="J376" s="14" t="str">
        <f>StaffPayroll[[#This Row],[Leave Blank]]&amp;" "&amp;StaffPayroll[[#This Row],[Employee, number or code]]</f>
        <v xml:space="preserve"> </v>
      </c>
      <c r="K376" s="14" t="str">
        <f>_xlfn.IFNA(VLOOKUP(StaffPayroll[[#This Row],[Position / Title]],[1]Lists!A:C,3,FALSE),"")</f>
        <v/>
      </c>
      <c r="L376" s="14">
        <f>StaffPayroll[[#This Row],[Payroll Period Ends Date (Minimum two months)]]-StaffPayroll[[#This Row],[Payroll Period Begins Date        (Must start after 6/1/2025)]]+1</f>
        <v>1</v>
      </c>
      <c r="M376" s="15">
        <f>IFERROR(IF(VLOOKUP(K376,'[1]Facility Info Input'!$B$25:$D$34,3,FALSE)="",1,VLOOKUP(K376,'[1]Facility Info Input'!$B$25:$D$34,3,FALSE)),0)</f>
        <v>0</v>
      </c>
      <c r="N376" s="16" t="str">
        <f>IF(StaffPayroll[[#This Row],[Employee, number or code]]="","",IF(StaffPayroll[[#This Row],[Position / Title]]="","",VLOOKUP(StaffPayroll[[#This Row],[Position / Title]],[1]Lists!A:C,2,FALSE)))</f>
        <v/>
      </c>
      <c r="O376" s="16">
        <f>IF(D376="",0,StaffPayroll[[#This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6" s="17">
        <f>IF(StaffPayroll[[#This Row],[Hourly WSB  Wage Minimum]]="",0,StaffPayroll[[#This Row],[Annual NF Wage Costs after WSB Minimum]]-StaffPayroll[[#This Row],[Annual NF Wage Costs before WSB Minimum]])</f>
        <v>0</v>
      </c>
      <c r="R376" s="17">
        <f>IFERROR(IF(StaffPayroll[[#This Row],[Annual Cost of Wage Increase included in Rate Adjustment]]=0,0,Q376*'[1]Facility Info Input'!$F$10),0)</f>
        <v>0</v>
      </c>
      <c r="S376" s="18">
        <f>IFERROR(IF(StaffPayroll[[#This Row],[Annual Cost of Wage Increase included in Rate Adjustment]]=0,0,IF('[1]Facility Info Input'!$F$11&lt;=0,0,Q376*'[1]Facility Info Input'!$F$11)),0)</f>
        <v>0</v>
      </c>
      <c r="T376" s="18">
        <f>IFERROR(IF(StaffPayroll[[#This Row],[Annual Cost of Wage Increase included in Rate Adjustment]]=0,0,IF('[1]Facility Info Input'!$F$12&lt;=0,0,Q376*'[1]Facility Info Input'!$F$12)),0)</f>
        <v>0</v>
      </c>
      <c r="U376" s="18">
        <f t="shared" si="10"/>
        <v>0</v>
      </c>
      <c r="V376" s="19">
        <f t="shared" si="11"/>
        <v>0</v>
      </c>
    </row>
    <row r="377" spans="1:22" x14ac:dyDescent="0.25">
      <c r="A377" s="7"/>
      <c r="B377" s="8"/>
      <c r="C377" s="8"/>
      <c r="D377" s="9"/>
      <c r="E377" s="10"/>
      <c r="F377" s="10"/>
      <c r="G377" s="11"/>
      <c r="H377" s="12"/>
      <c r="I377" s="13"/>
      <c r="J377" s="14" t="str">
        <f>StaffPayroll[[#This Row],[Leave Blank]]&amp;" "&amp;StaffPayroll[[#This Row],[Employee, number or code]]</f>
        <v xml:space="preserve"> </v>
      </c>
      <c r="K377" s="14" t="str">
        <f>_xlfn.IFNA(VLOOKUP(StaffPayroll[[#This Row],[Position / Title]],[1]Lists!A:C,3,FALSE),"")</f>
        <v/>
      </c>
      <c r="L377" s="14">
        <f>StaffPayroll[[#This Row],[Payroll Period Ends Date (Minimum two months)]]-StaffPayroll[[#This Row],[Payroll Period Begins Date        (Must start after 6/1/2025)]]+1</f>
        <v>1</v>
      </c>
      <c r="M377" s="15">
        <f>IFERROR(IF(VLOOKUP(K377,'[1]Facility Info Input'!$B$25:$D$34,3,FALSE)="",1,VLOOKUP(K377,'[1]Facility Info Input'!$B$25:$D$34,3,FALSE)),0)</f>
        <v>0</v>
      </c>
      <c r="N377" s="16" t="str">
        <f>IF(StaffPayroll[[#This Row],[Employee, number or code]]="","",IF(StaffPayroll[[#This Row],[Position / Title]]="","",VLOOKUP(StaffPayroll[[#This Row],[Position / Title]],[1]Lists!A:C,2,FALSE)))</f>
        <v/>
      </c>
      <c r="O377" s="16">
        <f>IF(D377="",0,StaffPayroll[[#This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7" s="17">
        <f>IF(StaffPayroll[[#This Row],[Hourly WSB  Wage Minimum]]="",0,StaffPayroll[[#This Row],[Annual NF Wage Costs after WSB Minimum]]-StaffPayroll[[#This Row],[Annual NF Wage Costs before WSB Minimum]])</f>
        <v>0</v>
      </c>
      <c r="R377" s="17">
        <f>IFERROR(IF(StaffPayroll[[#This Row],[Annual Cost of Wage Increase included in Rate Adjustment]]=0,0,Q377*'[1]Facility Info Input'!$F$10),0)</f>
        <v>0</v>
      </c>
      <c r="S377" s="18">
        <f>IFERROR(IF(StaffPayroll[[#This Row],[Annual Cost of Wage Increase included in Rate Adjustment]]=0,0,IF('[1]Facility Info Input'!$F$11&lt;=0,0,Q377*'[1]Facility Info Input'!$F$11)),0)</f>
        <v>0</v>
      </c>
      <c r="T377" s="18">
        <f>IFERROR(IF(StaffPayroll[[#This Row],[Annual Cost of Wage Increase included in Rate Adjustment]]=0,0,IF('[1]Facility Info Input'!$F$12&lt;=0,0,Q377*'[1]Facility Info Input'!$F$12)),0)</f>
        <v>0</v>
      </c>
      <c r="U377" s="18">
        <f t="shared" si="10"/>
        <v>0</v>
      </c>
      <c r="V377" s="19">
        <f t="shared" si="11"/>
        <v>0</v>
      </c>
    </row>
    <row r="378" spans="1:22" x14ac:dyDescent="0.25">
      <c r="A378" s="7"/>
      <c r="B378" s="8"/>
      <c r="C378" s="8"/>
      <c r="D378" s="9"/>
      <c r="E378" s="10"/>
      <c r="F378" s="10"/>
      <c r="G378" s="11"/>
      <c r="H378" s="12"/>
      <c r="I378" s="13"/>
      <c r="J378" s="14" t="str">
        <f>StaffPayroll[[#This Row],[Leave Blank]]&amp;" "&amp;StaffPayroll[[#This Row],[Employee, number or code]]</f>
        <v xml:space="preserve"> </v>
      </c>
      <c r="K378" s="14" t="str">
        <f>_xlfn.IFNA(VLOOKUP(StaffPayroll[[#This Row],[Position / Title]],[1]Lists!A:C,3,FALSE),"")</f>
        <v/>
      </c>
      <c r="L378" s="14">
        <f>StaffPayroll[[#This Row],[Payroll Period Ends Date (Minimum two months)]]-StaffPayroll[[#This Row],[Payroll Period Begins Date        (Must start after 6/1/2025)]]+1</f>
        <v>1</v>
      </c>
      <c r="M378" s="15">
        <f>IFERROR(IF(VLOOKUP(K378,'[1]Facility Info Input'!$B$25:$D$34,3,FALSE)="",1,VLOOKUP(K378,'[1]Facility Info Input'!$B$25:$D$34,3,FALSE)),0)</f>
        <v>0</v>
      </c>
      <c r="N378" s="16" t="str">
        <f>IF(StaffPayroll[[#This Row],[Employee, number or code]]="","",IF(StaffPayroll[[#This Row],[Position / Title]]="","",VLOOKUP(StaffPayroll[[#This Row],[Position / Title]],[1]Lists!A:C,2,FALSE)))</f>
        <v/>
      </c>
      <c r="O378" s="16">
        <f>IF(D378="",0,StaffPayroll[[#This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8" s="17">
        <f>IF(StaffPayroll[[#This Row],[Hourly WSB  Wage Minimum]]="",0,StaffPayroll[[#This Row],[Annual NF Wage Costs after WSB Minimum]]-StaffPayroll[[#This Row],[Annual NF Wage Costs before WSB Minimum]])</f>
        <v>0</v>
      </c>
      <c r="R378" s="17">
        <f>IFERROR(IF(StaffPayroll[[#This Row],[Annual Cost of Wage Increase included in Rate Adjustment]]=0,0,Q378*'[1]Facility Info Input'!$F$10),0)</f>
        <v>0</v>
      </c>
      <c r="S378" s="18">
        <f>IFERROR(IF(StaffPayroll[[#This Row],[Annual Cost of Wage Increase included in Rate Adjustment]]=0,0,IF('[1]Facility Info Input'!$F$11&lt;=0,0,Q378*'[1]Facility Info Input'!$F$11)),0)</f>
        <v>0</v>
      </c>
      <c r="T378" s="18">
        <f>IFERROR(IF(StaffPayroll[[#This Row],[Annual Cost of Wage Increase included in Rate Adjustment]]=0,0,IF('[1]Facility Info Input'!$F$12&lt;=0,0,Q378*'[1]Facility Info Input'!$F$12)),0)</f>
        <v>0</v>
      </c>
      <c r="U378" s="18">
        <f t="shared" si="10"/>
        <v>0</v>
      </c>
      <c r="V378" s="19">
        <f t="shared" si="11"/>
        <v>0</v>
      </c>
    </row>
    <row r="379" spans="1:22" x14ac:dyDescent="0.25">
      <c r="A379" s="7"/>
      <c r="B379" s="8"/>
      <c r="C379" s="8"/>
      <c r="D379" s="9"/>
      <c r="E379" s="10"/>
      <c r="F379" s="10"/>
      <c r="G379" s="11"/>
      <c r="H379" s="12"/>
      <c r="I379" s="13"/>
      <c r="J379" s="14" t="str">
        <f>StaffPayroll[[#This Row],[Leave Blank]]&amp;" "&amp;StaffPayroll[[#This Row],[Employee, number or code]]</f>
        <v xml:space="preserve"> </v>
      </c>
      <c r="K379" s="14" t="str">
        <f>_xlfn.IFNA(VLOOKUP(StaffPayroll[[#This Row],[Position / Title]],[1]Lists!A:C,3,FALSE),"")</f>
        <v/>
      </c>
      <c r="L379" s="14">
        <f>StaffPayroll[[#This Row],[Payroll Period Ends Date (Minimum two months)]]-StaffPayroll[[#This Row],[Payroll Period Begins Date        (Must start after 6/1/2025)]]+1</f>
        <v>1</v>
      </c>
      <c r="M379" s="15">
        <f>IFERROR(IF(VLOOKUP(K379,'[1]Facility Info Input'!$B$25:$D$34,3,FALSE)="",1,VLOOKUP(K379,'[1]Facility Info Input'!$B$25:$D$34,3,FALSE)),0)</f>
        <v>0</v>
      </c>
      <c r="N379" s="16" t="str">
        <f>IF(StaffPayroll[[#This Row],[Employee, number or code]]="","",IF(StaffPayroll[[#This Row],[Position / Title]]="","",VLOOKUP(StaffPayroll[[#This Row],[Position / Title]],[1]Lists!A:C,2,FALSE)))</f>
        <v/>
      </c>
      <c r="O379" s="16">
        <f>IF(D379="",0,StaffPayroll[[#This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9" s="17">
        <f>IF(StaffPayroll[[#This Row],[Hourly WSB  Wage Minimum]]="",0,StaffPayroll[[#This Row],[Annual NF Wage Costs after WSB Minimum]]-StaffPayroll[[#This Row],[Annual NF Wage Costs before WSB Minimum]])</f>
        <v>0</v>
      </c>
      <c r="R379" s="17">
        <f>IFERROR(IF(StaffPayroll[[#This Row],[Annual Cost of Wage Increase included in Rate Adjustment]]=0,0,Q379*'[1]Facility Info Input'!$F$10),0)</f>
        <v>0</v>
      </c>
      <c r="S379" s="18">
        <f>IFERROR(IF(StaffPayroll[[#This Row],[Annual Cost of Wage Increase included in Rate Adjustment]]=0,0,IF('[1]Facility Info Input'!$F$11&lt;=0,0,Q379*'[1]Facility Info Input'!$F$11)),0)</f>
        <v>0</v>
      </c>
      <c r="T379" s="18">
        <f>IFERROR(IF(StaffPayroll[[#This Row],[Annual Cost of Wage Increase included in Rate Adjustment]]=0,0,IF('[1]Facility Info Input'!$F$12&lt;=0,0,Q379*'[1]Facility Info Input'!$F$12)),0)</f>
        <v>0</v>
      </c>
      <c r="U379" s="18">
        <f t="shared" si="10"/>
        <v>0</v>
      </c>
      <c r="V379" s="19">
        <f t="shared" si="11"/>
        <v>0</v>
      </c>
    </row>
    <row r="380" spans="1:22" x14ac:dyDescent="0.25">
      <c r="A380" s="7"/>
      <c r="B380" s="8"/>
      <c r="C380" s="8"/>
      <c r="D380" s="9"/>
      <c r="E380" s="10"/>
      <c r="F380" s="10"/>
      <c r="G380" s="11"/>
      <c r="H380" s="12"/>
      <c r="I380" s="13"/>
      <c r="J380" s="14" t="str">
        <f>StaffPayroll[[#This Row],[Leave Blank]]&amp;" "&amp;StaffPayroll[[#This Row],[Employee, number or code]]</f>
        <v xml:space="preserve"> </v>
      </c>
      <c r="K380" s="14" t="str">
        <f>_xlfn.IFNA(VLOOKUP(StaffPayroll[[#This Row],[Position / Title]],[1]Lists!A:C,3,FALSE),"")</f>
        <v/>
      </c>
      <c r="L380" s="14">
        <f>StaffPayroll[[#This Row],[Payroll Period Ends Date (Minimum two months)]]-StaffPayroll[[#This Row],[Payroll Period Begins Date        (Must start after 6/1/2025)]]+1</f>
        <v>1</v>
      </c>
      <c r="M380" s="15">
        <f>IFERROR(IF(VLOOKUP(K380,'[1]Facility Info Input'!$B$25:$D$34,3,FALSE)="",1,VLOOKUP(K380,'[1]Facility Info Input'!$B$25:$D$34,3,FALSE)),0)</f>
        <v>0</v>
      </c>
      <c r="N380" s="16" t="str">
        <f>IF(StaffPayroll[[#This Row],[Employee, number or code]]="","",IF(StaffPayroll[[#This Row],[Position / Title]]="","",VLOOKUP(StaffPayroll[[#This Row],[Position / Title]],[1]Lists!A:C,2,FALSE)))</f>
        <v/>
      </c>
      <c r="O380" s="16">
        <f>IF(D380="",0,StaffPayroll[[#This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0" s="17">
        <f>IF(StaffPayroll[[#This Row],[Hourly WSB  Wage Minimum]]="",0,StaffPayroll[[#This Row],[Annual NF Wage Costs after WSB Minimum]]-StaffPayroll[[#This Row],[Annual NF Wage Costs before WSB Minimum]])</f>
        <v>0</v>
      </c>
      <c r="R380" s="17">
        <f>IFERROR(IF(StaffPayroll[[#This Row],[Annual Cost of Wage Increase included in Rate Adjustment]]=0,0,Q380*'[1]Facility Info Input'!$F$10),0)</f>
        <v>0</v>
      </c>
      <c r="S380" s="18">
        <f>IFERROR(IF(StaffPayroll[[#This Row],[Annual Cost of Wage Increase included in Rate Adjustment]]=0,0,IF('[1]Facility Info Input'!$F$11&lt;=0,0,Q380*'[1]Facility Info Input'!$F$11)),0)</f>
        <v>0</v>
      </c>
      <c r="T380" s="18">
        <f>IFERROR(IF(StaffPayroll[[#This Row],[Annual Cost of Wage Increase included in Rate Adjustment]]=0,0,IF('[1]Facility Info Input'!$F$12&lt;=0,0,Q380*'[1]Facility Info Input'!$F$12)),0)</f>
        <v>0</v>
      </c>
      <c r="U380" s="18">
        <f t="shared" si="10"/>
        <v>0</v>
      </c>
      <c r="V380" s="19">
        <f t="shared" si="11"/>
        <v>0</v>
      </c>
    </row>
    <row r="381" spans="1:22" x14ac:dyDescent="0.25">
      <c r="A381" s="7"/>
      <c r="B381" s="8"/>
      <c r="C381" s="8"/>
      <c r="D381" s="9"/>
      <c r="E381" s="10"/>
      <c r="F381" s="10"/>
      <c r="G381" s="11"/>
      <c r="H381" s="12"/>
      <c r="I381" s="13"/>
      <c r="J381" s="14" t="str">
        <f>StaffPayroll[[#This Row],[Leave Blank]]&amp;" "&amp;StaffPayroll[[#This Row],[Employee, number or code]]</f>
        <v xml:space="preserve"> </v>
      </c>
      <c r="K381" s="14" t="str">
        <f>_xlfn.IFNA(VLOOKUP(StaffPayroll[[#This Row],[Position / Title]],[1]Lists!A:C,3,FALSE),"")</f>
        <v/>
      </c>
      <c r="L381" s="14">
        <f>StaffPayroll[[#This Row],[Payroll Period Ends Date (Minimum two months)]]-StaffPayroll[[#This Row],[Payroll Period Begins Date        (Must start after 6/1/2025)]]+1</f>
        <v>1</v>
      </c>
      <c r="M381" s="15">
        <f>IFERROR(IF(VLOOKUP(K381,'[1]Facility Info Input'!$B$25:$D$34,3,FALSE)="",1,VLOOKUP(K381,'[1]Facility Info Input'!$B$25:$D$34,3,FALSE)),0)</f>
        <v>0</v>
      </c>
      <c r="N381" s="16" t="str">
        <f>IF(StaffPayroll[[#This Row],[Employee, number or code]]="","",IF(StaffPayroll[[#This Row],[Position / Title]]="","",VLOOKUP(StaffPayroll[[#This Row],[Position / Title]],[1]Lists!A:C,2,FALSE)))</f>
        <v/>
      </c>
      <c r="O381" s="16">
        <f>IF(D381="",0,StaffPayroll[[#This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1" s="17">
        <f>IF(StaffPayroll[[#This Row],[Hourly WSB  Wage Minimum]]="",0,StaffPayroll[[#This Row],[Annual NF Wage Costs after WSB Minimum]]-StaffPayroll[[#This Row],[Annual NF Wage Costs before WSB Minimum]])</f>
        <v>0</v>
      </c>
      <c r="R381" s="17">
        <f>IFERROR(IF(StaffPayroll[[#This Row],[Annual Cost of Wage Increase included in Rate Adjustment]]=0,0,Q381*'[1]Facility Info Input'!$F$10),0)</f>
        <v>0</v>
      </c>
      <c r="S381" s="18">
        <f>IFERROR(IF(StaffPayroll[[#This Row],[Annual Cost of Wage Increase included in Rate Adjustment]]=0,0,IF('[1]Facility Info Input'!$F$11&lt;=0,0,Q381*'[1]Facility Info Input'!$F$11)),0)</f>
        <v>0</v>
      </c>
      <c r="T381" s="18">
        <f>IFERROR(IF(StaffPayroll[[#This Row],[Annual Cost of Wage Increase included in Rate Adjustment]]=0,0,IF('[1]Facility Info Input'!$F$12&lt;=0,0,Q381*'[1]Facility Info Input'!$F$12)),0)</f>
        <v>0</v>
      </c>
      <c r="U381" s="18">
        <f t="shared" si="10"/>
        <v>0</v>
      </c>
      <c r="V381" s="19">
        <f t="shared" si="11"/>
        <v>0</v>
      </c>
    </row>
    <row r="382" spans="1:22" x14ac:dyDescent="0.25">
      <c r="A382" s="7"/>
      <c r="B382" s="8"/>
      <c r="C382" s="8"/>
      <c r="D382" s="9"/>
      <c r="E382" s="10"/>
      <c r="F382" s="10"/>
      <c r="G382" s="11"/>
      <c r="H382" s="12"/>
      <c r="I382" s="13"/>
      <c r="J382" s="14" t="str">
        <f>StaffPayroll[[#This Row],[Leave Blank]]&amp;" "&amp;StaffPayroll[[#This Row],[Employee, number or code]]</f>
        <v xml:space="preserve"> </v>
      </c>
      <c r="K382" s="14" t="str">
        <f>_xlfn.IFNA(VLOOKUP(StaffPayroll[[#This Row],[Position / Title]],[1]Lists!A:C,3,FALSE),"")</f>
        <v/>
      </c>
      <c r="L382" s="14">
        <f>StaffPayroll[[#This Row],[Payroll Period Ends Date (Minimum two months)]]-StaffPayroll[[#This Row],[Payroll Period Begins Date        (Must start after 6/1/2025)]]+1</f>
        <v>1</v>
      </c>
      <c r="M382" s="15">
        <f>IFERROR(IF(VLOOKUP(K382,'[1]Facility Info Input'!$B$25:$D$34,3,FALSE)="",1,VLOOKUP(K382,'[1]Facility Info Input'!$B$25:$D$34,3,FALSE)),0)</f>
        <v>0</v>
      </c>
      <c r="N382" s="16" t="str">
        <f>IF(StaffPayroll[[#This Row],[Employee, number or code]]="","",IF(StaffPayroll[[#This Row],[Position / Title]]="","",VLOOKUP(StaffPayroll[[#This Row],[Position / Title]],[1]Lists!A:C,2,FALSE)))</f>
        <v/>
      </c>
      <c r="O382" s="16">
        <f>IF(D382="",0,StaffPayroll[[#This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2" s="17">
        <f>IF(StaffPayroll[[#This Row],[Hourly WSB  Wage Minimum]]="",0,StaffPayroll[[#This Row],[Annual NF Wage Costs after WSB Minimum]]-StaffPayroll[[#This Row],[Annual NF Wage Costs before WSB Minimum]])</f>
        <v>0</v>
      </c>
      <c r="R382" s="17">
        <f>IFERROR(IF(StaffPayroll[[#This Row],[Annual Cost of Wage Increase included in Rate Adjustment]]=0,0,Q382*'[1]Facility Info Input'!$F$10),0)</f>
        <v>0</v>
      </c>
      <c r="S382" s="18">
        <f>IFERROR(IF(StaffPayroll[[#This Row],[Annual Cost of Wage Increase included in Rate Adjustment]]=0,0,IF('[1]Facility Info Input'!$F$11&lt;=0,0,Q382*'[1]Facility Info Input'!$F$11)),0)</f>
        <v>0</v>
      </c>
      <c r="T382" s="18">
        <f>IFERROR(IF(StaffPayroll[[#This Row],[Annual Cost of Wage Increase included in Rate Adjustment]]=0,0,IF('[1]Facility Info Input'!$F$12&lt;=0,0,Q382*'[1]Facility Info Input'!$F$12)),0)</f>
        <v>0</v>
      </c>
      <c r="U382" s="18">
        <f t="shared" si="10"/>
        <v>0</v>
      </c>
      <c r="V382" s="19">
        <f t="shared" si="11"/>
        <v>0</v>
      </c>
    </row>
    <row r="383" spans="1:22" x14ac:dyDescent="0.25">
      <c r="A383" s="7"/>
      <c r="B383" s="8"/>
      <c r="C383" s="8"/>
      <c r="D383" s="9"/>
      <c r="E383" s="10"/>
      <c r="F383" s="10"/>
      <c r="G383" s="11"/>
      <c r="H383" s="12"/>
      <c r="I383" s="13"/>
      <c r="J383" s="14" t="str">
        <f>StaffPayroll[[#This Row],[Leave Blank]]&amp;" "&amp;StaffPayroll[[#This Row],[Employee, number or code]]</f>
        <v xml:space="preserve"> </v>
      </c>
      <c r="K383" s="14" t="str">
        <f>_xlfn.IFNA(VLOOKUP(StaffPayroll[[#This Row],[Position / Title]],[1]Lists!A:C,3,FALSE),"")</f>
        <v/>
      </c>
      <c r="L383" s="14">
        <f>StaffPayroll[[#This Row],[Payroll Period Ends Date (Minimum two months)]]-StaffPayroll[[#This Row],[Payroll Period Begins Date        (Must start after 6/1/2025)]]+1</f>
        <v>1</v>
      </c>
      <c r="M383" s="15">
        <f>IFERROR(IF(VLOOKUP(K383,'[1]Facility Info Input'!$B$25:$D$34,3,FALSE)="",1,VLOOKUP(K383,'[1]Facility Info Input'!$B$25:$D$34,3,FALSE)),0)</f>
        <v>0</v>
      </c>
      <c r="N383" s="16" t="str">
        <f>IF(StaffPayroll[[#This Row],[Employee, number or code]]="","",IF(StaffPayroll[[#This Row],[Position / Title]]="","",VLOOKUP(StaffPayroll[[#This Row],[Position / Title]],[1]Lists!A:C,2,FALSE)))</f>
        <v/>
      </c>
      <c r="O383" s="16">
        <f>IF(D383="",0,StaffPayroll[[#This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3" s="17">
        <f>IF(StaffPayroll[[#This Row],[Hourly WSB  Wage Minimum]]="",0,StaffPayroll[[#This Row],[Annual NF Wage Costs after WSB Minimum]]-StaffPayroll[[#This Row],[Annual NF Wage Costs before WSB Minimum]])</f>
        <v>0</v>
      </c>
      <c r="R383" s="17">
        <f>IFERROR(IF(StaffPayroll[[#This Row],[Annual Cost of Wage Increase included in Rate Adjustment]]=0,0,Q383*'[1]Facility Info Input'!$F$10),0)</f>
        <v>0</v>
      </c>
      <c r="S383" s="18">
        <f>IFERROR(IF(StaffPayroll[[#This Row],[Annual Cost of Wage Increase included in Rate Adjustment]]=0,0,IF('[1]Facility Info Input'!$F$11&lt;=0,0,Q383*'[1]Facility Info Input'!$F$11)),0)</f>
        <v>0</v>
      </c>
      <c r="T383" s="18">
        <f>IFERROR(IF(StaffPayroll[[#This Row],[Annual Cost of Wage Increase included in Rate Adjustment]]=0,0,IF('[1]Facility Info Input'!$F$12&lt;=0,0,Q383*'[1]Facility Info Input'!$F$12)),0)</f>
        <v>0</v>
      </c>
      <c r="U383" s="18">
        <f t="shared" si="10"/>
        <v>0</v>
      </c>
      <c r="V383" s="19">
        <f t="shared" si="11"/>
        <v>0</v>
      </c>
    </row>
    <row r="384" spans="1:22" x14ac:dyDescent="0.25">
      <c r="A384" s="7"/>
      <c r="B384" s="8"/>
      <c r="C384" s="8"/>
      <c r="D384" s="9"/>
      <c r="E384" s="10"/>
      <c r="F384" s="10"/>
      <c r="G384" s="11"/>
      <c r="H384" s="12"/>
      <c r="I384" s="13"/>
      <c r="J384" s="14" t="str">
        <f>StaffPayroll[[#This Row],[Leave Blank]]&amp;" "&amp;StaffPayroll[[#This Row],[Employee, number or code]]</f>
        <v xml:space="preserve"> </v>
      </c>
      <c r="K384" s="14" t="str">
        <f>_xlfn.IFNA(VLOOKUP(StaffPayroll[[#This Row],[Position / Title]],[1]Lists!A:C,3,FALSE),"")</f>
        <v/>
      </c>
      <c r="L384" s="14">
        <f>StaffPayroll[[#This Row],[Payroll Period Ends Date (Minimum two months)]]-StaffPayroll[[#This Row],[Payroll Period Begins Date        (Must start after 6/1/2025)]]+1</f>
        <v>1</v>
      </c>
      <c r="M384" s="15">
        <f>IFERROR(IF(VLOOKUP(K384,'[1]Facility Info Input'!$B$25:$D$34,3,FALSE)="",1,VLOOKUP(K384,'[1]Facility Info Input'!$B$25:$D$34,3,FALSE)),0)</f>
        <v>0</v>
      </c>
      <c r="N384" s="16" t="str">
        <f>IF(StaffPayroll[[#This Row],[Employee, number or code]]="","",IF(StaffPayroll[[#This Row],[Position / Title]]="","",VLOOKUP(StaffPayroll[[#This Row],[Position / Title]],[1]Lists!A:C,2,FALSE)))</f>
        <v/>
      </c>
      <c r="O384" s="16">
        <f>IF(D384="",0,StaffPayroll[[#This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4" s="17">
        <f>IF(StaffPayroll[[#This Row],[Hourly WSB  Wage Minimum]]="",0,StaffPayroll[[#This Row],[Annual NF Wage Costs after WSB Minimum]]-StaffPayroll[[#This Row],[Annual NF Wage Costs before WSB Minimum]])</f>
        <v>0</v>
      </c>
      <c r="R384" s="17">
        <f>IFERROR(IF(StaffPayroll[[#This Row],[Annual Cost of Wage Increase included in Rate Adjustment]]=0,0,Q384*'[1]Facility Info Input'!$F$10),0)</f>
        <v>0</v>
      </c>
      <c r="S384" s="18">
        <f>IFERROR(IF(StaffPayroll[[#This Row],[Annual Cost of Wage Increase included in Rate Adjustment]]=0,0,IF('[1]Facility Info Input'!$F$11&lt;=0,0,Q384*'[1]Facility Info Input'!$F$11)),0)</f>
        <v>0</v>
      </c>
      <c r="T384" s="18">
        <f>IFERROR(IF(StaffPayroll[[#This Row],[Annual Cost of Wage Increase included in Rate Adjustment]]=0,0,IF('[1]Facility Info Input'!$F$12&lt;=0,0,Q384*'[1]Facility Info Input'!$F$12)),0)</f>
        <v>0</v>
      </c>
      <c r="U384" s="18">
        <f t="shared" si="10"/>
        <v>0</v>
      </c>
      <c r="V384" s="19">
        <f t="shared" si="11"/>
        <v>0</v>
      </c>
    </row>
    <row r="385" spans="1:22" x14ac:dyDescent="0.25">
      <c r="A385" s="7"/>
      <c r="B385" s="8"/>
      <c r="C385" s="8"/>
      <c r="D385" s="9"/>
      <c r="E385" s="10"/>
      <c r="F385" s="10"/>
      <c r="G385" s="11"/>
      <c r="H385" s="12"/>
      <c r="I385" s="13"/>
      <c r="J385" s="14" t="str">
        <f>StaffPayroll[[#This Row],[Leave Blank]]&amp;" "&amp;StaffPayroll[[#This Row],[Employee, number or code]]</f>
        <v xml:space="preserve"> </v>
      </c>
      <c r="K385" s="14" t="str">
        <f>_xlfn.IFNA(VLOOKUP(StaffPayroll[[#This Row],[Position / Title]],[1]Lists!A:C,3,FALSE),"")</f>
        <v/>
      </c>
      <c r="L385" s="14">
        <f>StaffPayroll[[#This Row],[Payroll Period Ends Date (Minimum two months)]]-StaffPayroll[[#This Row],[Payroll Period Begins Date        (Must start after 6/1/2025)]]+1</f>
        <v>1</v>
      </c>
      <c r="M385" s="15">
        <f>IFERROR(IF(VLOOKUP(K385,'[1]Facility Info Input'!$B$25:$D$34,3,FALSE)="",1,VLOOKUP(K385,'[1]Facility Info Input'!$B$25:$D$34,3,FALSE)),0)</f>
        <v>0</v>
      </c>
      <c r="N385" s="16" t="str">
        <f>IF(StaffPayroll[[#This Row],[Employee, number or code]]="","",IF(StaffPayroll[[#This Row],[Position / Title]]="","",VLOOKUP(StaffPayroll[[#This Row],[Position / Title]],[1]Lists!A:C,2,FALSE)))</f>
        <v/>
      </c>
      <c r="O385" s="16">
        <f>IF(D385="",0,StaffPayroll[[#This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5" s="17">
        <f>IF(StaffPayroll[[#This Row],[Hourly WSB  Wage Minimum]]="",0,StaffPayroll[[#This Row],[Annual NF Wage Costs after WSB Minimum]]-StaffPayroll[[#This Row],[Annual NF Wage Costs before WSB Minimum]])</f>
        <v>0</v>
      </c>
      <c r="R385" s="17">
        <f>IFERROR(IF(StaffPayroll[[#This Row],[Annual Cost of Wage Increase included in Rate Adjustment]]=0,0,Q385*'[1]Facility Info Input'!$F$10),0)</f>
        <v>0</v>
      </c>
      <c r="S385" s="18">
        <f>IFERROR(IF(StaffPayroll[[#This Row],[Annual Cost of Wage Increase included in Rate Adjustment]]=0,0,IF('[1]Facility Info Input'!$F$11&lt;=0,0,Q385*'[1]Facility Info Input'!$F$11)),0)</f>
        <v>0</v>
      </c>
      <c r="T385" s="18">
        <f>IFERROR(IF(StaffPayroll[[#This Row],[Annual Cost of Wage Increase included in Rate Adjustment]]=0,0,IF('[1]Facility Info Input'!$F$12&lt;=0,0,Q385*'[1]Facility Info Input'!$F$12)),0)</f>
        <v>0</v>
      </c>
      <c r="U385" s="18">
        <f t="shared" si="10"/>
        <v>0</v>
      </c>
      <c r="V385" s="19">
        <f t="shared" si="11"/>
        <v>0</v>
      </c>
    </row>
    <row r="386" spans="1:22" x14ac:dyDescent="0.25">
      <c r="A386" s="7"/>
      <c r="B386" s="8"/>
      <c r="C386" s="8"/>
      <c r="D386" s="9"/>
      <c r="E386" s="10"/>
      <c r="F386" s="10"/>
      <c r="G386" s="11"/>
      <c r="H386" s="12"/>
      <c r="I386" s="13"/>
      <c r="J386" s="14" t="str">
        <f>StaffPayroll[[#This Row],[Leave Blank]]&amp;" "&amp;StaffPayroll[[#This Row],[Employee, number or code]]</f>
        <v xml:space="preserve"> </v>
      </c>
      <c r="K386" s="14" t="str">
        <f>_xlfn.IFNA(VLOOKUP(StaffPayroll[[#This Row],[Position / Title]],[1]Lists!A:C,3,FALSE),"")</f>
        <v/>
      </c>
      <c r="L386" s="14">
        <f>StaffPayroll[[#This Row],[Payroll Period Ends Date (Minimum two months)]]-StaffPayroll[[#This Row],[Payroll Period Begins Date        (Must start after 6/1/2025)]]+1</f>
        <v>1</v>
      </c>
      <c r="M386" s="15">
        <f>IFERROR(IF(VLOOKUP(K386,'[1]Facility Info Input'!$B$25:$D$34,3,FALSE)="",1,VLOOKUP(K386,'[1]Facility Info Input'!$B$25:$D$34,3,FALSE)),0)</f>
        <v>0</v>
      </c>
      <c r="N386" s="16" t="str">
        <f>IF(StaffPayroll[[#This Row],[Employee, number or code]]="","",IF(StaffPayroll[[#This Row],[Position / Title]]="","",VLOOKUP(StaffPayroll[[#This Row],[Position / Title]],[1]Lists!A:C,2,FALSE)))</f>
        <v/>
      </c>
      <c r="O386" s="16">
        <f>IF(D386="",0,StaffPayroll[[#This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6" s="17">
        <f>IF(StaffPayroll[[#This Row],[Hourly WSB  Wage Minimum]]="",0,StaffPayroll[[#This Row],[Annual NF Wage Costs after WSB Minimum]]-StaffPayroll[[#This Row],[Annual NF Wage Costs before WSB Minimum]])</f>
        <v>0</v>
      </c>
      <c r="R386" s="17">
        <f>IFERROR(IF(StaffPayroll[[#This Row],[Annual Cost of Wage Increase included in Rate Adjustment]]=0,0,Q386*'[1]Facility Info Input'!$F$10),0)</f>
        <v>0</v>
      </c>
      <c r="S386" s="18">
        <f>IFERROR(IF(StaffPayroll[[#This Row],[Annual Cost of Wage Increase included in Rate Adjustment]]=0,0,IF('[1]Facility Info Input'!$F$11&lt;=0,0,Q386*'[1]Facility Info Input'!$F$11)),0)</f>
        <v>0</v>
      </c>
      <c r="T386" s="18">
        <f>IFERROR(IF(StaffPayroll[[#This Row],[Annual Cost of Wage Increase included in Rate Adjustment]]=0,0,IF('[1]Facility Info Input'!$F$12&lt;=0,0,Q386*'[1]Facility Info Input'!$F$12)),0)</f>
        <v>0</v>
      </c>
      <c r="U386" s="18">
        <f t="shared" ref="U386:U400" si="12">IFERROR(IF(H386="Yes",I386*Q386,0),0)</f>
        <v>0</v>
      </c>
      <c r="V386" s="19">
        <f t="shared" si="11"/>
        <v>0</v>
      </c>
    </row>
    <row r="387" spans="1:22" x14ac:dyDescent="0.25">
      <c r="A387" s="7"/>
      <c r="B387" s="8"/>
      <c r="C387" s="8"/>
      <c r="D387" s="9"/>
      <c r="E387" s="10"/>
      <c r="F387" s="10"/>
      <c r="G387" s="11"/>
      <c r="H387" s="12"/>
      <c r="I387" s="13"/>
      <c r="J387" s="14" t="str">
        <f>StaffPayroll[[#This Row],[Leave Blank]]&amp;" "&amp;StaffPayroll[[#This Row],[Employee, number or code]]</f>
        <v xml:space="preserve"> </v>
      </c>
      <c r="K387" s="14" t="str">
        <f>_xlfn.IFNA(VLOOKUP(StaffPayroll[[#This Row],[Position / Title]],[1]Lists!A:C,3,FALSE),"")</f>
        <v/>
      </c>
      <c r="L387" s="14">
        <f>StaffPayroll[[#This Row],[Payroll Period Ends Date (Minimum two months)]]-StaffPayroll[[#This Row],[Payroll Period Begins Date        (Must start after 6/1/2025)]]+1</f>
        <v>1</v>
      </c>
      <c r="M387" s="15">
        <f>IFERROR(IF(VLOOKUP(K387,'[1]Facility Info Input'!$B$25:$D$34,3,FALSE)="",1,VLOOKUP(K387,'[1]Facility Info Input'!$B$25:$D$34,3,FALSE)),0)</f>
        <v>0</v>
      </c>
      <c r="N387" s="16" t="str">
        <f>IF(StaffPayroll[[#This Row],[Employee, number or code]]="","",IF(StaffPayroll[[#This Row],[Position / Title]]="","",VLOOKUP(StaffPayroll[[#This Row],[Position / Title]],[1]Lists!A:C,2,FALSE)))</f>
        <v/>
      </c>
      <c r="O387" s="16">
        <f>IF(D387="",0,StaffPayroll[[#This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7" s="17">
        <f>IF(StaffPayroll[[#This Row],[Hourly WSB  Wage Minimum]]="",0,StaffPayroll[[#This Row],[Annual NF Wage Costs after WSB Minimum]]-StaffPayroll[[#This Row],[Annual NF Wage Costs before WSB Minimum]])</f>
        <v>0</v>
      </c>
      <c r="R387" s="17">
        <f>IFERROR(IF(StaffPayroll[[#This Row],[Annual Cost of Wage Increase included in Rate Adjustment]]=0,0,Q387*'[1]Facility Info Input'!$F$10),0)</f>
        <v>0</v>
      </c>
      <c r="S387" s="18">
        <f>IFERROR(IF(StaffPayroll[[#This Row],[Annual Cost of Wage Increase included in Rate Adjustment]]=0,0,IF('[1]Facility Info Input'!$F$11&lt;=0,0,Q387*'[1]Facility Info Input'!$F$11)),0)</f>
        <v>0</v>
      </c>
      <c r="T387" s="18">
        <f>IFERROR(IF(StaffPayroll[[#This Row],[Annual Cost of Wage Increase included in Rate Adjustment]]=0,0,IF('[1]Facility Info Input'!$F$12&lt;=0,0,Q387*'[1]Facility Info Input'!$F$12)),0)</f>
        <v>0</v>
      </c>
      <c r="U387" s="18">
        <f t="shared" si="12"/>
        <v>0</v>
      </c>
      <c r="V387" s="19">
        <f t="shared" ref="V387:V400" si="13">IFERROR(SUM(Q387:U387),0)</f>
        <v>0</v>
      </c>
    </row>
    <row r="388" spans="1:22" x14ac:dyDescent="0.25">
      <c r="A388" s="7"/>
      <c r="B388" s="8"/>
      <c r="C388" s="8"/>
      <c r="D388" s="9"/>
      <c r="E388" s="10"/>
      <c r="F388" s="10"/>
      <c r="G388" s="11"/>
      <c r="H388" s="12"/>
      <c r="I388" s="13"/>
      <c r="J388" s="14" t="str">
        <f>StaffPayroll[[#This Row],[Leave Blank]]&amp;" "&amp;StaffPayroll[[#This Row],[Employee, number or code]]</f>
        <v xml:space="preserve"> </v>
      </c>
      <c r="K388" s="14" t="str">
        <f>_xlfn.IFNA(VLOOKUP(StaffPayroll[[#This Row],[Position / Title]],[1]Lists!A:C,3,FALSE),"")</f>
        <v/>
      </c>
      <c r="L388" s="14">
        <f>StaffPayroll[[#This Row],[Payroll Period Ends Date (Minimum two months)]]-StaffPayroll[[#This Row],[Payroll Period Begins Date        (Must start after 6/1/2025)]]+1</f>
        <v>1</v>
      </c>
      <c r="M388" s="15">
        <f>IFERROR(IF(VLOOKUP(K388,'[1]Facility Info Input'!$B$25:$D$34,3,FALSE)="",1,VLOOKUP(K388,'[1]Facility Info Input'!$B$25:$D$34,3,FALSE)),0)</f>
        <v>0</v>
      </c>
      <c r="N388" s="16" t="str">
        <f>IF(StaffPayroll[[#This Row],[Employee, number or code]]="","",IF(StaffPayroll[[#This Row],[Position / Title]]="","",VLOOKUP(StaffPayroll[[#This Row],[Position / Title]],[1]Lists!A:C,2,FALSE)))</f>
        <v/>
      </c>
      <c r="O388" s="16">
        <f>IF(D388="",0,StaffPayroll[[#This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8" s="17">
        <f>IF(StaffPayroll[[#This Row],[Hourly WSB  Wage Minimum]]="",0,StaffPayroll[[#This Row],[Annual NF Wage Costs after WSB Minimum]]-StaffPayroll[[#This Row],[Annual NF Wage Costs before WSB Minimum]])</f>
        <v>0</v>
      </c>
      <c r="R388" s="17">
        <f>IFERROR(IF(StaffPayroll[[#This Row],[Annual Cost of Wage Increase included in Rate Adjustment]]=0,0,Q388*'[1]Facility Info Input'!$F$10),0)</f>
        <v>0</v>
      </c>
      <c r="S388" s="18">
        <f>IFERROR(IF(StaffPayroll[[#This Row],[Annual Cost of Wage Increase included in Rate Adjustment]]=0,0,IF('[1]Facility Info Input'!$F$11&lt;=0,0,Q388*'[1]Facility Info Input'!$F$11)),0)</f>
        <v>0</v>
      </c>
      <c r="T388" s="18">
        <f>IFERROR(IF(StaffPayroll[[#This Row],[Annual Cost of Wage Increase included in Rate Adjustment]]=0,0,IF('[1]Facility Info Input'!$F$12&lt;=0,0,Q388*'[1]Facility Info Input'!$F$12)),0)</f>
        <v>0</v>
      </c>
      <c r="U388" s="18">
        <f t="shared" si="12"/>
        <v>0</v>
      </c>
      <c r="V388" s="19">
        <f t="shared" si="13"/>
        <v>0</v>
      </c>
    </row>
    <row r="389" spans="1:22" x14ac:dyDescent="0.25">
      <c r="A389" s="7"/>
      <c r="B389" s="8"/>
      <c r="C389" s="8"/>
      <c r="D389" s="9"/>
      <c r="E389" s="10"/>
      <c r="F389" s="10"/>
      <c r="G389" s="11"/>
      <c r="H389" s="12"/>
      <c r="I389" s="13"/>
      <c r="J389" s="14" t="str">
        <f>StaffPayroll[[#This Row],[Leave Blank]]&amp;" "&amp;StaffPayroll[[#This Row],[Employee, number or code]]</f>
        <v xml:space="preserve"> </v>
      </c>
      <c r="K389" s="14" t="str">
        <f>_xlfn.IFNA(VLOOKUP(StaffPayroll[[#This Row],[Position / Title]],[1]Lists!A:C,3,FALSE),"")</f>
        <v/>
      </c>
      <c r="L389" s="14">
        <f>StaffPayroll[[#This Row],[Payroll Period Ends Date (Minimum two months)]]-StaffPayroll[[#This Row],[Payroll Period Begins Date        (Must start after 6/1/2025)]]+1</f>
        <v>1</v>
      </c>
      <c r="M389" s="15">
        <f>IFERROR(IF(VLOOKUP(K389,'[1]Facility Info Input'!$B$25:$D$34,3,FALSE)="",1,VLOOKUP(K389,'[1]Facility Info Input'!$B$25:$D$34,3,FALSE)),0)</f>
        <v>0</v>
      </c>
      <c r="N389" s="16" t="str">
        <f>IF(StaffPayroll[[#This Row],[Employee, number or code]]="","",IF(StaffPayroll[[#This Row],[Position / Title]]="","",VLOOKUP(StaffPayroll[[#This Row],[Position / Title]],[1]Lists!A:C,2,FALSE)))</f>
        <v/>
      </c>
      <c r="O389" s="16">
        <f>IF(D389="",0,StaffPayroll[[#This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9" s="17">
        <f>IF(StaffPayroll[[#This Row],[Hourly WSB  Wage Minimum]]="",0,StaffPayroll[[#This Row],[Annual NF Wage Costs after WSB Minimum]]-StaffPayroll[[#This Row],[Annual NF Wage Costs before WSB Minimum]])</f>
        <v>0</v>
      </c>
      <c r="R389" s="17">
        <f>IFERROR(IF(StaffPayroll[[#This Row],[Annual Cost of Wage Increase included in Rate Adjustment]]=0,0,Q389*'[1]Facility Info Input'!$F$10),0)</f>
        <v>0</v>
      </c>
      <c r="S389" s="18">
        <f>IFERROR(IF(StaffPayroll[[#This Row],[Annual Cost of Wage Increase included in Rate Adjustment]]=0,0,IF('[1]Facility Info Input'!$F$11&lt;=0,0,Q389*'[1]Facility Info Input'!$F$11)),0)</f>
        <v>0</v>
      </c>
      <c r="T389" s="18">
        <f>IFERROR(IF(StaffPayroll[[#This Row],[Annual Cost of Wage Increase included in Rate Adjustment]]=0,0,IF('[1]Facility Info Input'!$F$12&lt;=0,0,Q389*'[1]Facility Info Input'!$F$12)),0)</f>
        <v>0</v>
      </c>
      <c r="U389" s="18">
        <f t="shared" si="12"/>
        <v>0</v>
      </c>
      <c r="V389" s="19">
        <f t="shared" si="13"/>
        <v>0</v>
      </c>
    </row>
    <row r="390" spans="1:22" x14ac:dyDescent="0.25">
      <c r="A390" s="7"/>
      <c r="B390" s="8"/>
      <c r="C390" s="8"/>
      <c r="D390" s="9"/>
      <c r="E390" s="10"/>
      <c r="F390" s="10"/>
      <c r="G390" s="11"/>
      <c r="H390" s="12"/>
      <c r="I390" s="13"/>
      <c r="J390" s="14" t="str">
        <f>StaffPayroll[[#This Row],[Leave Blank]]&amp;" "&amp;StaffPayroll[[#This Row],[Employee, number or code]]</f>
        <v xml:space="preserve"> </v>
      </c>
      <c r="K390" s="14" t="str">
        <f>_xlfn.IFNA(VLOOKUP(StaffPayroll[[#This Row],[Position / Title]],[1]Lists!A:C,3,FALSE),"")</f>
        <v/>
      </c>
      <c r="L390" s="14">
        <f>StaffPayroll[[#This Row],[Payroll Period Ends Date (Minimum two months)]]-StaffPayroll[[#This Row],[Payroll Period Begins Date        (Must start after 6/1/2025)]]+1</f>
        <v>1</v>
      </c>
      <c r="M390" s="15">
        <f>IFERROR(IF(VLOOKUP(K390,'[1]Facility Info Input'!$B$25:$D$34,3,FALSE)="",1,VLOOKUP(K390,'[1]Facility Info Input'!$B$25:$D$34,3,FALSE)),0)</f>
        <v>0</v>
      </c>
      <c r="N390" s="16" t="str">
        <f>IF(StaffPayroll[[#This Row],[Employee, number or code]]="","",IF(StaffPayroll[[#This Row],[Position / Title]]="","",VLOOKUP(StaffPayroll[[#This Row],[Position / Title]],[1]Lists!A:C,2,FALSE)))</f>
        <v/>
      </c>
      <c r="O390" s="16">
        <f>IF(D390="",0,StaffPayroll[[#This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0" s="17">
        <f>IF(StaffPayroll[[#This Row],[Hourly WSB  Wage Minimum]]="",0,StaffPayroll[[#This Row],[Annual NF Wage Costs after WSB Minimum]]-StaffPayroll[[#This Row],[Annual NF Wage Costs before WSB Minimum]])</f>
        <v>0</v>
      </c>
      <c r="R390" s="17">
        <f>IFERROR(IF(StaffPayroll[[#This Row],[Annual Cost of Wage Increase included in Rate Adjustment]]=0,0,Q390*'[1]Facility Info Input'!$F$10),0)</f>
        <v>0</v>
      </c>
      <c r="S390" s="18">
        <f>IFERROR(IF(StaffPayroll[[#This Row],[Annual Cost of Wage Increase included in Rate Adjustment]]=0,0,IF('[1]Facility Info Input'!$F$11&lt;=0,0,Q390*'[1]Facility Info Input'!$F$11)),0)</f>
        <v>0</v>
      </c>
      <c r="T390" s="18">
        <f>IFERROR(IF(StaffPayroll[[#This Row],[Annual Cost of Wage Increase included in Rate Adjustment]]=0,0,IF('[1]Facility Info Input'!$F$12&lt;=0,0,Q390*'[1]Facility Info Input'!$F$12)),0)</f>
        <v>0</v>
      </c>
      <c r="U390" s="18">
        <f t="shared" si="12"/>
        <v>0</v>
      </c>
      <c r="V390" s="19">
        <f t="shared" si="13"/>
        <v>0</v>
      </c>
    </row>
    <row r="391" spans="1:22" x14ac:dyDescent="0.25">
      <c r="A391" s="7"/>
      <c r="B391" s="8"/>
      <c r="C391" s="8"/>
      <c r="D391" s="9"/>
      <c r="E391" s="10"/>
      <c r="F391" s="10"/>
      <c r="G391" s="11"/>
      <c r="H391" s="12"/>
      <c r="I391" s="13"/>
      <c r="J391" s="14" t="str">
        <f>StaffPayroll[[#This Row],[Leave Blank]]&amp;" "&amp;StaffPayroll[[#This Row],[Employee, number or code]]</f>
        <v xml:space="preserve"> </v>
      </c>
      <c r="K391" s="14" t="str">
        <f>_xlfn.IFNA(VLOOKUP(StaffPayroll[[#This Row],[Position / Title]],[1]Lists!A:C,3,FALSE),"")</f>
        <v/>
      </c>
      <c r="L391" s="14">
        <f>StaffPayroll[[#This Row],[Payroll Period Ends Date (Minimum two months)]]-StaffPayroll[[#This Row],[Payroll Period Begins Date        (Must start after 6/1/2025)]]+1</f>
        <v>1</v>
      </c>
      <c r="M391" s="15">
        <f>IFERROR(IF(VLOOKUP(K391,'[1]Facility Info Input'!$B$25:$D$34,3,FALSE)="",1,VLOOKUP(K391,'[1]Facility Info Input'!$B$25:$D$34,3,FALSE)),0)</f>
        <v>0</v>
      </c>
      <c r="N391" s="16" t="str">
        <f>IF(StaffPayroll[[#This Row],[Employee, number or code]]="","",IF(StaffPayroll[[#This Row],[Position / Title]]="","",VLOOKUP(StaffPayroll[[#This Row],[Position / Title]],[1]Lists!A:C,2,FALSE)))</f>
        <v/>
      </c>
      <c r="O391" s="16">
        <f>IF(D391="",0,StaffPayroll[[#This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1" s="17">
        <f>IF(StaffPayroll[[#This Row],[Hourly WSB  Wage Minimum]]="",0,StaffPayroll[[#This Row],[Annual NF Wage Costs after WSB Minimum]]-StaffPayroll[[#This Row],[Annual NF Wage Costs before WSB Minimum]])</f>
        <v>0</v>
      </c>
      <c r="R391" s="17">
        <f>IFERROR(IF(StaffPayroll[[#This Row],[Annual Cost of Wage Increase included in Rate Adjustment]]=0,0,Q391*'[1]Facility Info Input'!$F$10),0)</f>
        <v>0</v>
      </c>
      <c r="S391" s="18">
        <f>IFERROR(IF(StaffPayroll[[#This Row],[Annual Cost of Wage Increase included in Rate Adjustment]]=0,0,IF('[1]Facility Info Input'!$F$11&lt;=0,0,Q391*'[1]Facility Info Input'!$F$11)),0)</f>
        <v>0</v>
      </c>
      <c r="T391" s="18">
        <f>IFERROR(IF(StaffPayroll[[#This Row],[Annual Cost of Wage Increase included in Rate Adjustment]]=0,0,IF('[1]Facility Info Input'!$F$12&lt;=0,0,Q391*'[1]Facility Info Input'!$F$12)),0)</f>
        <v>0</v>
      </c>
      <c r="U391" s="18">
        <f t="shared" si="12"/>
        <v>0</v>
      </c>
      <c r="V391" s="19">
        <f t="shared" si="13"/>
        <v>0</v>
      </c>
    </row>
    <row r="392" spans="1:22" x14ac:dyDescent="0.25">
      <c r="A392" s="7"/>
      <c r="B392" s="8"/>
      <c r="C392" s="8"/>
      <c r="D392" s="9"/>
      <c r="E392" s="10"/>
      <c r="F392" s="10"/>
      <c r="G392" s="11"/>
      <c r="H392" s="12"/>
      <c r="I392" s="13"/>
      <c r="J392" s="14" t="str">
        <f>StaffPayroll[[#This Row],[Leave Blank]]&amp;" "&amp;StaffPayroll[[#This Row],[Employee, number or code]]</f>
        <v xml:space="preserve"> </v>
      </c>
      <c r="K392" s="14" t="str">
        <f>_xlfn.IFNA(VLOOKUP(StaffPayroll[[#This Row],[Position / Title]],[1]Lists!A:C,3,FALSE),"")</f>
        <v/>
      </c>
      <c r="L392" s="14">
        <f>StaffPayroll[[#This Row],[Payroll Period Ends Date (Minimum two months)]]-StaffPayroll[[#This Row],[Payroll Period Begins Date        (Must start after 6/1/2025)]]+1</f>
        <v>1</v>
      </c>
      <c r="M392" s="15">
        <f>IFERROR(IF(VLOOKUP(K392,'[1]Facility Info Input'!$B$25:$D$34,3,FALSE)="",1,VLOOKUP(K392,'[1]Facility Info Input'!$B$25:$D$34,3,FALSE)),0)</f>
        <v>0</v>
      </c>
      <c r="N392" s="16" t="str">
        <f>IF(StaffPayroll[[#This Row],[Employee, number or code]]="","",IF(StaffPayroll[[#This Row],[Position / Title]]="","",VLOOKUP(StaffPayroll[[#This Row],[Position / Title]],[1]Lists!A:C,2,FALSE)))</f>
        <v/>
      </c>
      <c r="O392" s="16">
        <f>IF(D392="",0,StaffPayroll[[#This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2" s="17">
        <f>IF(StaffPayroll[[#This Row],[Hourly WSB  Wage Minimum]]="",0,StaffPayroll[[#This Row],[Annual NF Wage Costs after WSB Minimum]]-StaffPayroll[[#This Row],[Annual NF Wage Costs before WSB Minimum]])</f>
        <v>0</v>
      </c>
      <c r="R392" s="17">
        <f>IFERROR(IF(StaffPayroll[[#This Row],[Annual Cost of Wage Increase included in Rate Adjustment]]=0,0,Q392*'[1]Facility Info Input'!$F$10),0)</f>
        <v>0</v>
      </c>
      <c r="S392" s="18">
        <f>IFERROR(IF(StaffPayroll[[#This Row],[Annual Cost of Wage Increase included in Rate Adjustment]]=0,0,IF('[1]Facility Info Input'!$F$11&lt;=0,0,Q392*'[1]Facility Info Input'!$F$11)),0)</f>
        <v>0</v>
      </c>
      <c r="T392" s="18">
        <f>IFERROR(IF(StaffPayroll[[#This Row],[Annual Cost of Wage Increase included in Rate Adjustment]]=0,0,IF('[1]Facility Info Input'!$F$12&lt;=0,0,Q392*'[1]Facility Info Input'!$F$12)),0)</f>
        <v>0</v>
      </c>
      <c r="U392" s="18">
        <f t="shared" si="12"/>
        <v>0</v>
      </c>
      <c r="V392" s="19">
        <f t="shared" si="13"/>
        <v>0</v>
      </c>
    </row>
    <row r="393" spans="1:22" x14ac:dyDescent="0.25">
      <c r="A393" s="7"/>
      <c r="B393" s="8"/>
      <c r="C393" s="8"/>
      <c r="D393" s="9"/>
      <c r="E393" s="10"/>
      <c r="F393" s="10"/>
      <c r="G393" s="11"/>
      <c r="H393" s="12"/>
      <c r="I393" s="13"/>
      <c r="J393" s="14" t="str">
        <f>StaffPayroll[[#This Row],[Leave Blank]]&amp;" "&amp;StaffPayroll[[#This Row],[Employee, number or code]]</f>
        <v xml:space="preserve"> </v>
      </c>
      <c r="K393" s="14" t="str">
        <f>_xlfn.IFNA(VLOOKUP(StaffPayroll[[#This Row],[Position / Title]],[1]Lists!A:C,3,FALSE),"")</f>
        <v/>
      </c>
      <c r="L393" s="14">
        <f>StaffPayroll[[#This Row],[Payroll Period Ends Date (Minimum two months)]]-StaffPayroll[[#This Row],[Payroll Period Begins Date        (Must start after 6/1/2025)]]+1</f>
        <v>1</v>
      </c>
      <c r="M393" s="15">
        <f>IFERROR(IF(VLOOKUP(K393,'[1]Facility Info Input'!$B$25:$D$34,3,FALSE)="",1,VLOOKUP(K393,'[1]Facility Info Input'!$B$25:$D$34,3,FALSE)),0)</f>
        <v>0</v>
      </c>
      <c r="N393" s="16" t="str">
        <f>IF(StaffPayroll[[#This Row],[Employee, number or code]]="","",IF(StaffPayroll[[#This Row],[Position / Title]]="","",VLOOKUP(StaffPayroll[[#This Row],[Position / Title]],[1]Lists!A:C,2,FALSE)))</f>
        <v/>
      </c>
      <c r="O393" s="16">
        <f>IF(D393="",0,StaffPayroll[[#This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3" s="17">
        <f>IF(StaffPayroll[[#This Row],[Hourly WSB  Wage Minimum]]="",0,StaffPayroll[[#This Row],[Annual NF Wage Costs after WSB Minimum]]-StaffPayroll[[#This Row],[Annual NF Wage Costs before WSB Minimum]])</f>
        <v>0</v>
      </c>
      <c r="R393" s="17">
        <f>IFERROR(IF(StaffPayroll[[#This Row],[Annual Cost of Wage Increase included in Rate Adjustment]]=0,0,Q393*'[1]Facility Info Input'!$F$10),0)</f>
        <v>0</v>
      </c>
      <c r="S393" s="18">
        <f>IFERROR(IF(StaffPayroll[[#This Row],[Annual Cost of Wage Increase included in Rate Adjustment]]=0,0,IF('[1]Facility Info Input'!$F$11&lt;=0,0,Q393*'[1]Facility Info Input'!$F$11)),0)</f>
        <v>0</v>
      </c>
      <c r="T393" s="18">
        <f>IFERROR(IF(StaffPayroll[[#This Row],[Annual Cost of Wage Increase included in Rate Adjustment]]=0,0,IF('[1]Facility Info Input'!$F$12&lt;=0,0,Q393*'[1]Facility Info Input'!$F$12)),0)</f>
        <v>0</v>
      </c>
      <c r="U393" s="18">
        <f t="shared" si="12"/>
        <v>0</v>
      </c>
      <c r="V393" s="19">
        <f t="shared" si="13"/>
        <v>0</v>
      </c>
    </row>
    <row r="394" spans="1:22" x14ac:dyDescent="0.25">
      <c r="A394" s="7"/>
      <c r="B394" s="8"/>
      <c r="C394" s="8"/>
      <c r="D394" s="9"/>
      <c r="E394" s="10"/>
      <c r="F394" s="10"/>
      <c r="G394" s="11"/>
      <c r="H394" s="12"/>
      <c r="I394" s="13"/>
      <c r="J394" s="14" t="str">
        <f>StaffPayroll[[#This Row],[Leave Blank]]&amp;" "&amp;StaffPayroll[[#This Row],[Employee, number or code]]</f>
        <v xml:space="preserve"> </v>
      </c>
      <c r="K394" s="14" t="str">
        <f>_xlfn.IFNA(VLOOKUP(StaffPayroll[[#This Row],[Position / Title]],[1]Lists!A:C,3,FALSE),"")</f>
        <v/>
      </c>
      <c r="L394" s="14">
        <f>StaffPayroll[[#This Row],[Payroll Period Ends Date (Minimum two months)]]-StaffPayroll[[#This Row],[Payroll Period Begins Date        (Must start after 6/1/2025)]]+1</f>
        <v>1</v>
      </c>
      <c r="M394" s="15">
        <f>IFERROR(IF(VLOOKUP(K394,'[1]Facility Info Input'!$B$25:$D$34,3,FALSE)="",1,VLOOKUP(K394,'[1]Facility Info Input'!$B$25:$D$34,3,FALSE)),0)</f>
        <v>0</v>
      </c>
      <c r="N394" s="16" t="str">
        <f>IF(StaffPayroll[[#This Row],[Employee, number or code]]="","",IF(StaffPayroll[[#This Row],[Position / Title]]="","",VLOOKUP(StaffPayroll[[#This Row],[Position / Title]],[1]Lists!A:C,2,FALSE)))</f>
        <v/>
      </c>
      <c r="O394" s="16">
        <f>IF(D394="",0,StaffPayroll[[#This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4" s="17">
        <f>IF(StaffPayroll[[#This Row],[Hourly WSB  Wage Minimum]]="",0,StaffPayroll[[#This Row],[Annual NF Wage Costs after WSB Minimum]]-StaffPayroll[[#This Row],[Annual NF Wage Costs before WSB Minimum]])</f>
        <v>0</v>
      </c>
      <c r="R394" s="17">
        <f>IFERROR(IF(StaffPayroll[[#This Row],[Annual Cost of Wage Increase included in Rate Adjustment]]=0,0,Q394*'[1]Facility Info Input'!$F$10),0)</f>
        <v>0</v>
      </c>
      <c r="S394" s="18">
        <f>IFERROR(IF(StaffPayroll[[#This Row],[Annual Cost of Wage Increase included in Rate Adjustment]]=0,0,IF('[1]Facility Info Input'!$F$11&lt;=0,0,Q394*'[1]Facility Info Input'!$F$11)),0)</f>
        <v>0</v>
      </c>
      <c r="T394" s="18">
        <f>IFERROR(IF(StaffPayroll[[#This Row],[Annual Cost of Wage Increase included in Rate Adjustment]]=0,0,IF('[1]Facility Info Input'!$F$12&lt;=0,0,Q394*'[1]Facility Info Input'!$F$12)),0)</f>
        <v>0</v>
      </c>
      <c r="U394" s="18">
        <f t="shared" si="12"/>
        <v>0</v>
      </c>
      <c r="V394" s="19">
        <f t="shared" si="13"/>
        <v>0</v>
      </c>
    </row>
    <row r="395" spans="1:22" x14ac:dyDescent="0.25">
      <c r="A395" s="7"/>
      <c r="B395" s="8"/>
      <c r="C395" s="8"/>
      <c r="D395" s="9"/>
      <c r="E395" s="10"/>
      <c r="F395" s="10"/>
      <c r="G395" s="11"/>
      <c r="H395" s="12"/>
      <c r="I395" s="13"/>
      <c r="J395" s="14" t="str">
        <f>StaffPayroll[[#This Row],[Leave Blank]]&amp;" "&amp;StaffPayroll[[#This Row],[Employee, number or code]]</f>
        <v xml:space="preserve"> </v>
      </c>
      <c r="K395" s="14" t="str">
        <f>_xlfn.IFNA(VLOOKUP(StaffPayroll[[#This Row],[Position / Title]],[1]Lists!A:C,3,FALSE),"")</f>
        <v/>
      </c>
      <c r="L395" s="14">
        <f>StaffPayroll[[#This Row],[Payroll Period Ends Date (Minimum two months)]]-StaffPayroll[[#This Row],[Payroll Period Begins Date        (Must start after 6/1/2025)]]+1</f>
        <v>1</v>
      </c>
      <c r="M395" s="15">
        <f>IFERROR(IF(VLOOKUP(K395,'[1]Facility Info Input'!$B$25:$D$34,3,FALSE)="",1,VLOOKUP(K395,'[1]Facility Info Input'!$B$25:$D$34,3,FALSE)),0)</f>
        <v>0</v>
      </c>
      <c r="N395" s="16" t="str">
        <f>IF(StaffPayroll[[#This Row],[Employee, number or code]]="","",IF(StaffPayroll[[#This Row],[Position / Title]]="","",VLOOKUP(StaffPayroll[[#This Row],[Position / Title]],[1]Lists!A:C,2,FALSE)))</f>
        <v/>
      </c>
      <c r="O395" s="16">
        <f>IF(D395="",0,StaffPayroll[[#This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5" s="17">
        <f>IF(StaffPayroll[[#This Row],[Hourly WSB  Wage Minimum]]="",0,StaffPayroll[[#This Row],[Annual NF Wage Costs after WSB Minimum]]-StaffPayroll[[#This Row],[Annual NF Wage Costs before WSB Minimum]])</f>
        <v>0</v>
      </c>
      <c r="R395" s="17">
        <f>IFERROR(IF(StaffPayroll[[#This Row],[Annual Cost of Wage Increase included in Rate Adjustment]]=0,0,Q395*'[1]Facility Info Input'!$F$10),0)</f>
        <v>0</v>
      </c>
      <c r="S395" s="18">
        <f>IFERROR(IF(StaffPayroll[[#This Row],[Annual Cost of Wage Increase included in Rate Adjustment]]=0,0,IF('[1]Facility Info Input'!$F$11&lt;=0,0,Q395*'[1]Facility Info Input'!$F$11)),0)</f>
        <v>0</v>
      </c>
      <c r="T395" s="18">
        <f>IFERROR(IF(StaffPayroll[[#This Row],[Annual Cost of Wage Increase included in Rate Adjustment]]=0,0,IF('[1]Facility Info Input'!$F$12&lt;=0,0,Q395*'[1]Facility Info Input'!$F$12)),0)</f>
        <v>0</v>
      </c>
      <c r="U395" s="18">
        <f t="shared" si="12"/>
        <v>0</v>
      </c>
      <c r="V395" s="19">
        <f t="shared" si="13"/>
        <v>0</v>
      </c>
    </row>
    <row r="396" spans="1:22" s="26" customFormat="1" x14ac:dyDescent="0.25">
      <c r="A396" s="7"/>
      <c r="B396" s="8"/>
      <c r="C396" s="8"/>
      <c r="D396" s="9"/>
      <c r="E396" s="10"/>
      <c r="F396" s="10"/>
      <c r="G396" s="11"/>
      <c r="H396" s="12"/>
      <c r="I396" s="13"/>
      <c r="J396" s="14" t="str">
        <f>StaffPayroll[[#This Row],[Leave Blank]]&amp;" "&amp;StaffPayroll[[#This Row],[Employee, number or code]]</f>
        <v xml:space="preserve"> </v>
      </c>
      <c r="K396" s="14" t="str">
        <f>_xlfn.IFNA(VLOOKUP(StaffPayroll[[#This Row],[Position / Title]],[1]Lists!A:C,3,FALSE),"")</f>
        <v/>
      </c>
      <c r="L396" s="14">
        <f>StaffPayroll[[#This Row],[Payroll Period Ends Date (Minimum two months)]]-StaffPayroll[[#This Row],[Payroll Period Begins Date        (Must start after 6/1/2025)]]+1</f>
        <v>1</v>
      </c>
      <c r="M396" s="15">
        <f>IFERROR(IF(VLOOKUP(K396,'[1]Facility Info Input'!$B$25:$D$34,3,FALSE)="",1,VLOOKUP(K396,'[1]Facility Info Input'!$B$25:$D$34,3,FALSE)),0)</f>
        <v>0</v>
      </c>
      <c r="N396" s="16" t="str">
        <f>IF(StaffPayroll[[#This Row],[Employee, number or code]]="","",IF(StaffPayroll[[#This Row],[Position / Title]]="","",VLOOKUP(StaffPayroll[[#This Row],[Position / Title]],[1]Lists!A:C,2,FALSE)))</f>
        <v/>
      </c>
      <c r="O396" s="16">
        <f>IF(D396="",0,StaffPayroll[[#This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6" s="17">
        <f>IF(StaffPayroll[[#This Row],[Hourly WSB  Wage Minimum]]="",0,StaffPayroll[[#This Row],[Annual NF Wage Costs after WSB Minimum]]-StaffPayroll[[#This Row],[Annual NF Wage Costs before WSB Minimum]])</f>
        <v>0</v>
      </c>
      <c r="R396" s="17">
        <f>IFERROR(IF(StaffPayroll[[#This Row],[Annual Cost of Wage Increase included in Rate Adjustment]]=0,0,Q396*'[1]Facility Info Input'!$F$10),0)</f>
        <v>0</v>
      </c>
      <c r="S396" s="18">
        <f>IFERROR(IF(StaffPayroll[[#This Row],[Annual Cost of Wage Increase included in Rate Adjustment]]=0,0,IF('[1]Facility Info Input'!$F$11&lt;=0,0,Q396*'[1]Facility Info Input'!$F$11)),0)</f>
        <v>0</v>
      </c>
      <c r="T396" s="18">
        <f>IFERROR(IF(StaffPayroll[[#This Row],[Annual Cost of Wage Increase included in Rate Adjustment]]=0,0,IF('[1]Facility Info Input'!$F$12&lt;=0,0,Q396*'[1]Facility Info Input'!$F$12)),0)</f>
        <v>0</v>
      </c>
      <c r="U396" s="18">
        <f t="shared" si="12"/>
        <v>0</v>
      </c>
      <c r="V396" s="19">
        <f t="shared" si="13"/>
        <v>0</v>
      </c>
    </row>
    <row r="397" spans="1:22" s="26" customFormat="1" x14ac:dyDescent="0.25">
      <c r="A397" s="7"/>
      <c r="B397" s="8"/>
      <c r="C397" s="8"/>
      <c r="D397" s="9"/>
      <c r="E397" s="10"/>
      <c r="F397" s="10"/>
      <c r="G397" s="11"/>
      <c r="H397" s="12"/>
      <c r="I397" s="13"/>
      <c r="J397" s="14" t="str">
        <f>StaffPayroll[[#This Row],[Leave Blank]]&amp;" "&amp;StaffPayroll[[#This Row],[Employee, number or code]]</f>
        <v xml:space="preserve"> </v>
      </c>
      <c r="K397" s="14" t="str">
        <f>_xlfn.IFNA(VLOOKUP(StaffPayroll[[#This Row],[Position / Title]],[1]Lists!A:C,3,FALSE),"")</f>
        <v/>
      </c>
      <c r="L397" s="14">
        <f>StaffPayroll[[#This Row],[Payroll Period Ends Date (Minimum two months)]]-StaffPayroll[[#This Row],[Payroll Period Begins Date        (Must start after 6/1/2025)]]+1</f>
        <v>1</v>
      </c>
      <c r="M397" s="15">
        <f>IFERROR(IF(VLOOKUP(K397,'[1]Facility Info Input'!$B$25:$D$34,3,FALSE)="",1,VLOOKUP(K397,'[1]Facility Info Input'!$B$25:$D$34,3,FALSE)),0)</f>
        <v>0</v>
      </c>
      <c r="N397" s="16" t="str">
        <f>IF(StaffPayroll[[#This Row],[Employee, number or code]]="","",IF(StaffPayroll[[#This Row],[Position / Title]]="","",VLOOKUP(StaffPayroll[[#This Row],[Position / Title]],[1]Lists!A:C,2,FALSE)))</f>
        <v/>
      </c>
      <c r="O397" s="16">
        <f>IF(D397="",0,StaffPayroll[[#This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7" s="17">
        <f>IF(StaffPayroll[[#This Row],[Hourly WSB  Wage Minimum]]="",0,StaffPayroll[[#This Row],[Annual NF Wage Costs after WSB Minimum]]-StaffPayroll[[#This Row],[Annual NF Wage Costs before WSB Minimum]])</f>
        <v>0</v>
      </c>
      <c r="R397" s="17">
        <f>IFERROR(IF(StaffPayroll[[#This Row],[Annual Cost of Wage Increase included in Rate Adjustment]]=0,0,Q397*'[1]Facility Info Input'!$F$10),0)</f>
        <v>0</v>
      </c>
      <c r="S397" s="18">
        <f>IFERROR(IF(StaffPayroll[[#This Row],[Annual Cost of Wage Increase included in Rate Adjustment]]=0,0,IF('[1]Facility Info Input'!$F$11&lt;=0,0,Q397*'[1]Facility Info Input'!$F$11)),0)</f>
        <v>0</v>
      </c>
      <c r="T397" s="18">
        <f>IFERROR(IF(StaffPayroll[[#This Row],[Annual Cost of Wage Increase included in Rate Adjustment]]=0,0,IF('[1]Facility Info Input'!$F$12&lt;=0,0,Q397*'[1]Facility Info Input'!$F$12)),0)</f>
        <v>0</v>
      </c>
      <c r="U397" s="18">
        <f t="shared" si="12"/>
        <v>0</v>
      </c>
      <c r="V397" s="19">
        <f t="shared" si="13"/>
        <v>0</v>
      </c>
    </row>
    <row r="398" spans="1:22" x14ac:dyDescent="0.25">
      <c r="A398" s="7"/>
      <c r="B398" s="8"/>
      <c r="C398" s="8"/>
      <c r="D398" s="9"/>
      <c r="E398" s="10"/>
      <c r="F398" s="10"/>
      <c r="G398" s="11"/>
      <c r="H398" s="12"/>
      <c r="I398" s="13"/>
      <c r="J398" s="14" t="str">
        <f>StaffPayroll[[#This Row],[Leave Blank]]&amp;" "&amp;StaffPayroll[[#This Row],[Employee, number or code]]</f>
        <v xml:space="preserve"> </v>
      </c>
      <c r="K398" s="14" t="str">
        <f>_xlfn.IFNA(VLOOKUP(StaffPayroll[[#This Row],[Position / Title]],[1]Lists!A:C,3,FALSE),"")</f>
        <v/>
      </c>
      <c r="L398" s="14">
        <f>StaffPayroll[[#This Row],[Payroll Period Ends Date (Minimum two months)]]-StaffPayroll[[#This Row],[Payroll Period Begins Date        (Must start after 6/1/2025)]]+1</f>
        <v>1</v>
      </c>
      <c r="M398" s="15">
        <f>IFERROR(IF(VLOOKUP(K398,'[1]Facility Info Input'!$B$25:$D$34,3,FALSE)="",1,VLOOKUP(K398,'[1]Facility Info Input'!$B$25:$D$34,3,FALSE)),0)</f>
        <v>0</v>
      </c>
      <c r="N398" s="16" t="str">
        <f>IF(StaffPayroll[[#This Row],[Employee, number or code]]="","",IF(StaffPayroll[[#This Row],[Position / Title]]="","",VLOOKUP(StaffPayroll[[#This Row],[Position / Title]],[1]Lists!A:C,2,FALSE)))</f>
        <v/>
      </c>
      <c r="O398" s="16">
        <f>IF(D398="",0,StaffPayroll[[#This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8" s="17">
        <f>IF(StaffPayroll[[#This Row],[Hourly WSB  Wage Minimum]]="",0,StaffPayroll[[#This Row],[Annual NF Wage Costs after WSB Minimum]]-StaffPayroll[[#This Row],[Annual NF Wage Costs before WSB Minimum]])</f>
        <v>0</v>
      </c>
      <c r="R398" s="17">
        <f>IFERROR(IF(StaffPayroll[[#This Row],[Annual Cost of Wage Increase included in Rate Adjustment]]=0,0,Q398*'[1]Facility Info Input'!$F$10),0)</f>
        <v>0</v>
      </c>
      <c r="S398" s="18">
        <f>IFERROR(IF(StaffPayroll[[#This Row],[Annual Cost of Wage Increase included in Rate Adjustment]]=0,0,IF('[1]Facility Info Input'!$F$11&lt;=0,0,Q398*'[1]Facility Info Input'!$F$11)),0)</f>
        <v>0</v>
      </c>
      <c r="T398" s="18">
        <f>IFERROR(IF(StaffPayroll[[#This Row],[Annual Cost of Wage Increase included in Rate Adjustment]]=0,0,IF('[1]Facility Info Input'!$F$12&lt;=0,0,Q398*'[1]Facility Info Input'!$F$12)),0)</f>
        <v>0</v>
      </c>
      <c r="U398" s="18">
        <f t="shared" si="12"/>
        <v>0</v>
      </c>
      <c r="V398" s="19">
        <f t="shared" si="13"/>
        <v>0</v>
      </c>
    </row>
    <row r="399" spans="1:22" x14ac:dyDescent="0.25">
      <c r="A399" s="7"/>
      <c r="B399" s="8"/>
      <c r="C399" s="8"/>
      <c r="D399" s="9"/>
      <c r="E399" s="10"/>
      <c r="F399" s="10"/>
      <c r="G399" s="11"/>
      <c r="H399" s="12"/>
      <c r="I399" s="13"/>
      <c r="J399" s="14" t="str">
        <f>StaffPayroll[[#This Row],[Leave Blank]]&amp;" "&amp;StaffPayroll[[#This Row],[Employee, number or code]]</f>
        <v xml:space="preserve"> </v>
      </c>
      <c r="K399" s="14" t="str">
        <f>_xlfn.IFNA(VLOOKUP(StaffPayroll[[#This Row],[Position / Title]],[1]Lists!A:C,3,FALSE),"")</f>
        <v/>
      </c>
      <c r="L399" s="14">
        <f>StaffPayroll[[#This Row],[Payroll Period Ends Date (Minimum two months)]]-StaffPayroll[[#This Row],[Payroll Period Begins Date        (Must start after 6/1/2025)]]+1</f>
        <v>1</v>
      </c>
      <c r="M399" s="15">
        <f>IFERROR(IF(VLOOKUP(K399,'[1]Facility Info Input'!$B$25:$D$34,3,FALSE)="",1,VLOOKUP(K399,'[1]Facility Info Input'!$B$25:$D$34,3,FALSE)),0)</f>
        <v>0</v>
      </c>
      <c r="N399" s="16" t="str">
        <f>IF(StaffPayroll[[#This Row],[Employee, number or code]]="","",IF(StaffPayroll[[#This Row],[Position / Title]]="","",VLOOKUP(StaffPayroll[[#This Row],[Position / Title]],[1]Lists!A:C,2,FALSE)))</f>
        <v/>
      </c>
      <c r="O399" s="16">
        <f>IF(D399="",0,StaffPayroll[[#This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9" s="17">
        <f>IF(StaffPayroll[[#This Row],[Hourly WSB  Wage Minimum]]="",0,StaffPayroll[[#This Row],[Annual NF Wage Costs after WSB Minimum]]-StaffPayroll[[#This Row],[Annual NF Wage Costs before WSB Minimum]])</f>
        <v>0</v>
      </c>
      <c r="R399" s="17">
        <f>IFERROR(IF(StaffPayroll[[#This Row],[Annual Cost of Wage Increase included in Rate Adjustment]]=0,0,Q399*'[1]Facility Info Input'!$F$10),0)</f>
        <v>0</v>
      </c>
      <c r="S399" s="18">
        <f>IFERROR(IF(StaffPayroll[[#This Row],[Annual Cost of Wage Increase included in Rate Adjustment]]=0,0,IF('[1]Facility Info Input'!$F$11&lt;=0,0,Q399*'[1]Facility Info Input'!$F$11)),0)</f>
        <v>0</v>
      </c>
      <c r="T399" s="18">
        <f>IFERROR(IF(StaffPayroll[[#This Row],[Annual Cost of Wage Increase included in Rate Adjustment]]=0,0,IF('[1]Facility Info Input'!$F$12&lt;=0,0,Q399*'[1]Facility Info Input'!$F$12)),0)</f>
        <v>0</v>
      </c>
      <c r="U399" s="18">
        <f t="shared" si="12"/>
        <v>0</v>
      </c>
      <c r="V399" s="19">
        <f t="shared" si="13"/>
        <v>0</v>
      </c>
    </row>
    <row r="400" spans="1:22" x14ac:dyDescent="0.25">
      <c r="A400" s="7"/>
      <c r="B400" s="8"/>
      <c r="C400" s="8"/>
      <c r="D400" s="9"/>
      <c r="E400" s="10"/>
      <c r="F400" s="10"/>
      <c r="G400" s="11"/>
      <c r="H400" s="12"/>
      <c r="I400" s="13"/>
      <c r="J400" s="14" t="str">
        <f>StaffPayroll[[#This Row],[Leave Blank]]&amp;" "&amp;StaffPayroll[[#This Row],[Employee, number or code]]</f>
        <v xml:space="preserve"> </v>
      </c>
      <c r="K400" s="14" t="str">
        <f>_xlfn.IFNA(VLOOKUP(StaffPayroll[[#This Row],[Position / Title]],[1]Lists!A:C,3,FALSE),"")</f>
        <v/>
      </c>
      <c r="L400" s="14">
        <f>StaffPayroll[[#This Row],[Payroll Period Ends Date (Minimum two months)]]-StaffPayroll[[#This Row],[Payroll Period Begins Date        (Must start after 6/1/2025)]]+1</f>
        <v>1</v>
      </c>
      <c r="M400" s="15">
        <f>IFERROR(IF(VLOOKUP(K400,'[1]Facility Info Input'!$B$25:$D$34,3,FALSE)="",1,VLOOKUP(K400,'[1]Facility Info Input'!$B$25:$D$34,3,FALSE)),0)</f>
        <v>0</v>
      </c>
      <c r="N400" s="16" t="str">
        <f>IF(StaffPayroll[[#This Row],[Employee, number or code]]="","",IF(StaffPayroll[[#This Row],[Position / Title]]="","",VLOOKUP(StaffPayroll[[#This Row],[Position / Title]],[1]Lists!A:C,2,FALSE)))</f>
        <v/>
      </c>
      <c r="O400" s="16">
        <f>IF(D400="",0,StaffPayroll[[#This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00" s="17">
        <f>IF(StaffPayroll[[#This Row],[Hourly WSB  Wage Minimum]]="",0,StaffPayroll[[#This Row],[Annual NF Wage Costs after WSB Minimum]]-StaffPayroll[[#This Row],[Annual NF Wage Costs before WSB Minimum]])</f>
        <v>0</v>
      </c>
      <c r="R400" s="17">
        <f>IFERROR(IF(StaffPayroll[[#This Row],[Annual Cost of Wage Increase included in Rate Adjustment]]=0,0,Q400*'[1]Facility Info Input'!$F$10),0)</f>
        <v>0</v>
      </c>
      <c r="S400" s="18">
        <f>IFERROR(IF(StaffPayroll[[#This Row],[Annual Cost of Wage Increase included in Rate Adjustment]]=0,0,IF('[1]Facility Info Input'!$F$11&lt;=0,0,Q400*'[1]Facility Info Input'!$F$11)),0)</f>
        <v>0</v>
      </c>
      <c r="T400" s="18">
        <f>IFERROR(IF(StaffPayroll[[#This Row],[Annual Cost of Wage Increase included in Rate Adjustment]]=0,0,IF('[1]Facility Info Input'!$F$12&lt;=0,0,Q400*'[1]Facility Info Input'!$F$12)),0)</f>
        <v>0</v>
      </c>
      <c r="U400" s="18">
        <f t="shared" si="12"/>
        <v>0</v>
      </c>
      <c r="V400" s="19">
        <f t="shared" si="13"/>
        <v>0</v>
      </c>
    </row>
    <row r="401" spans="1:22" ht="15.75" thickBot="1" x14ac:dyDescent="0.3">
      <c r="A401" s="27"/>
      <c r="B401" s="28"/>
      <c r="C401" s="28"/>
      <c r="D401" s="28"/>
      <c r="E401" s="28"/>
      <c r="F401" s="28"/>
      <c r="G401" s="29">
        <f>SUBTOTAL(109,StaffPayroll[Total Compensated Hours during period submitted?])</f>
        <v>0</v>
      </c>
      <c r="H401" s="30"/>
      <c r="I401" s="31"/>
      <c r="J401" s="32"/>
      <c r="K401" s="32"/>
      <c r="L401" s="32"/>
      <c r="M401" s="33"/>
      <c r="N401" s="34"/>
      <c r="O401" s="35">
        <f>SUBTOTAL(109,StaffPayroll[Annual NF Wage Costs before WSB Minimum])</f>
        <v>0</v>
      </c>
      <c r="P401" s="35">
        <f>SUBTOTAL(109,StaffPayroll[Annual NF Wage Costs after WSB Minimum])</f>
        <v>0</v>
      </c>
      <c r="Q401" s="35">
        <f>SUBTOTAL(109,StaffPayroll[Annual Cost of Wage Increase included in Rate Adjustment])</f>
        <v>0</v>
      </c>
      <c r="R401" s="35">
        <f>SUBTOTAL(109,StaffPayroll[Employer FICA and Medicare Tax])</f>
        <v>0</v>
      </c>
      <c r="S401" s="35">
        <f>SUBTOTAL(109,StaffPayroll[Employer                                       FUTA / SUTA])</f>
        <v>0</v>
      </c>
      <c r="T401" s="35">
        <f>SUBTOTAL(109,StaffPayroll[Employer Worker''s Compensation Insurance])</f>
        <v>0</v>
      </c>
      <c r="U401" s="35">
        <f>SUBTOTAL(109,StaffPayroll[Employer Pension or Retirement Contribution])</f>
        <v>0</v>
      </c>
      <c r="V401" s="36">
        <f>SUBTOTAL(109,StaffPayroll[Total Annual Cost of Wage Increase included in Rate Adjustment])</f>
        <v>0</v>
      </c>
    </row>
  </sheetData>
  <conditionalFormatting sqref="E2:E401">
    <cfRule type="expression" dxfId="3" priority="2">
      <formula>AND(NOT(ISBLANK(E2)), E2&lt;45810)</formula>
    </cfRule>
  </conditionalFormatting>
  <conditionalFormatting sqref="I2:I400">
    <cfRule type="expression" dxfId="2" priority="1">
      <formula>$H2="No"</formula>
    </cfRule>
  </conditionalFormatting>
  <dataValidations count="5">
    <dataValidation type="date" allowBlank="1" showInputMessage="1" showErrorMessage="1" errorTitle="End Date Error" error="Payroll Period Ends Date must be atleast two months after Payroll Period Begins Date.  The earliest allowed date is 8/1/2025 and the latest allowed date is 10/1/2025." sqref="F2:F400" xr:uid="{F35743BD-F0BD-46ED-A92F-2AA13085DC89}">
      <formula1>45870</formula1>
      <formula2>45931</formula2>
    </dataValidation>
    <dataValidation type="date" operator="greaterThan" allowBlank="1" showInputMessage="1" showErrorMessage="1" errorTitle="Start Date Error" error="Payroll Period Begins Date must start on or after 6/2/2025." sqref="E2:E400" xr:uid="{0B17F8E8-DD56-4041-B2A3-6E948FF82AA6}">
      <formula1>45809</formula1>
    </dataValidation>
    <dataValidation type="decimal" allowBlank="1" showInputMessage="1" showErrorMessage="1" errorTitle="Retirement % Error" error="The minimum allowed amount is 0 percent; the maximum allowed amount is 10 percent." sqref="I2:I400" xr:uid="{BE947216-7C1A-4182-9526-5A7546BC75B3}">
      <formula1>0</formula1>
      <formula2>0.1</formula2>
    </dataValidation>
    <dataValidation type="decimal" allowBlank="1" showInputMessage="1" showErrorMessage="1" errorTitle="Compensated Hours Error" error="The minimum allowed amount is 0.10 hours; the maximum allowed amount is 1,920 hours." sqref="G2:G400" xr:uid="{6DF4F293-B9DE-41AF-8AC9-871891481EA9}">
      <formula1>0.1</formula1>
      <formula2>1920</formula2>
    </dataValidation>
    <dataValidation type="decimal" allowBlank="1" showInputMessage="1" showErrorMessage="1" errorTitle="Hourly Rate of Pay Error" error="The minimum allowed amount is $9.08 per hour; the maximum allowed amount is $26.99 per hour.  " sqref="D2:D400" xr:uid="{26F284CC-CE3C-48AE-BA41-EB2985B58B91}">
      <formula1>9.08</formula1>
      <formula2>26.99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0868-BB4D-4AC6-8D27-061A4EF15369}">
  <sheetPr>
    <pageSetUpPr fitToPage="1"/>
  </sheetPr>
  <dimension ref="A1:X401"/>
  <sheetViews>
    <sheetView tabSelected="1" zoomScale="60" zoomScaleNormal="60" workbookViewId="0">
      <selection sqref="A1:X49"/>
    </sheetView>
  </sheetViews>
  <sheetFormatPr defaultColWidth="9.140625" defaultRowHeight="15" x14ac:dyDescent="0.25"/>
  <cols>
    <col min="1" max="1" width="25.7109375" customWidth="1"/>
    <col min="2" max="3" width="16.7109375" customWidth="1"/>
    <col min="4" max="4" width="23.28515625" customWidth="1"/>
    <col min="5" max="13" width="14.7109375" customWidth="1"/>
    <col min="14" max="14" width="13.7109375" hidden="1" customWidth="1"/>
    <col min="15" max="15" width="20.85546875" hidden="1" customWidth="1"/>
    <col min="16" max="18" width="14.7109375" customWidth="1"/>
    <col min="19" max="24" width="15.7109375" customWidth="1"/>
    <col min="25" max="25" width="17" customWidth="1"/>
  </cols>
  <sheetData>
    <row r="1" spans="1:24" ht="105" x14ac:dyDescent="0.25">
      <c r="A1" s="2" t="s">
        <v>20</v>
      </c>
      <c r="B1" s="1" t="s">
        <v>27</v>
      </c>
      <c r="C1" s="2" t="s">
        <v>28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21</v>
      </c>
      <c r="L1" s="2" t="s">
        <v>22</v>
      </c>
      <c r="M1" s="2" t="s">
        <v>23</v>
      </c>
      <c r="N1" s="3" t="s">
        <v>7</v>
      </c>
      <c r="O1" s="3" t="s">
        <v>8</v>
      </c>
      <c r="P1" s="4" t="s">
        <v>11</v>
      </c>
      <c r="Q1" s="4" t="s">
        <v>12</v>
      </c>
      <c r="R1" s="4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6" t="s">
        <v>19</v>
      </c>
    </row>
    <row r="2" spans="1:24" x14ac:dyDescent="0.25">
      <c r="A2" s="8"/>
      <c r="B2" s="7"/>
      <c r="C2" s="8"/>
      <c r="D2" s="8"/>
      <c r="E2" s="9"/>
      <c r="F2" s="10"/>
      <c r="G2" s="10"/>
      <c r="H2" s="11"/>
      <c r="I2" s="12"/>
      <c r="J2" s="13"/>
      <c r="K2" s="13"/>
      <c r="L2" s="13"/>
      <c r="M2" s="13"/>
      <c r="N2" s="37" t="str">
        <f>ContractorPayroll[[#This Row],[Leave blank]]&amp;" "&amp;ContractorPayroll[[#This Row],[Employee number or code]]</f>
        <v xml:space="preserve"> </v>
      </c>
      <c r="O2" s="14" t="str">
        <f>_xlfn.IFNA(IF(D2="","",VLOOKUP(ContractorPayroll[[#This Row],[Position / Title]],[1]Lists!I:K,3,FALSE)),"")</f>
        <v/>
      </c>
      <c r="P2" s="38" t="str">
        <f>IF(ContractorPayroll[[#This Row],[Position / Title]]="","",VLOOKUP(ContractorPayroll[[#This Row],[Position / Title]],[1]Lists!I:K,2,FALSE))</f>
        <v/>
      </c>
      <c r="Q2" s="16" t="str">
        <f>IF(E2="","",ContractorPayroll[[#This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" s="17">
        <f>IFERROR(IF(ContractorPayroll[[#This Row],[Annual Cost of Wage Increase included in Rate Adjustment]]=0,0,S2*'[1]Facility Info Input'!$F$10),0)</f>
        <v>0</v>
      </c>
      <c r="U2" s="18">
        <f t="shared" ref="U2:U65" si="0">IFERROR(K2*S2,0)</f>
        <v>0</v>
      </c>
      <c r="V2" s="18">
        <f t="shared" ref="V2:V65" si="1">IFERROR(L2*S2,0)</f>
        <v>0</v>
      </c>
      <c r="W2" s="18">
        <f t="shared" ref="W2:W65" si="2">IFERROR(IF(I2="Yes",J2*S2,0),0)</f>
        <v>0</v>
      </c>
      <c r="X2" s="18">
        <f>IFERROR(SUM(S2:W2),0)</f>
        <v>0</v>
      </c>
    </row>
    <row r="3" spans="1:24" x14ac:dyDescent="0.25">
      <c r="A3" s="8"/>
      <c r="B3" s="7"/>
      <c r="C3" s="8"/>
      <c r="D3" s="8"/>
      <c r="E3" s="9"/>
      <c r="F3" s="10"/>
      <c r="G3" s="10"/>
      <c r="H3" s="11"/>
      <c r="I3" s="12"/>
      <c r="J3" s="13"/>
      <c r="K3" s="13"/>
      <c r="L3" s="13"/>
      <c r="M3" s="13"/>
      <c r="N3" s="37" t="str">
        <f>ContractorPayroll[[#This Row],[Leave blank]]&amp;" "&amp;ContractorPayroll[[#This Row],[Employee number or code]]</f>
        <v xml:space="preserve"> </v>
      </c>
      <c r="O3" s="14" t="str">
        <f>_xlfn.IFNA(IF(D3="","",VLOOKUP(ContractorPayroll[[#This Row],[Position / Title]],[1]Lists!I:K,3,FALSE)),"")</f>
        <v/>
      </c>
      <c r="P3" s="38" t="str">
        <f>IF(ContractorPayroll[[#This Row],[Position / Title]]="","",VLOOKUP(ContractorPayroll[[#This Row],[Position / Title]],[1]Lists!I:K,2,FALSE))</f>
        <v/>
      </c>
      <c r="Q3" s="16" t="str">
        <f>IF(E3="","",ContractorPayroll[[#This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" s="17">
        <f>IFERROR(IF(ContractorPayroll[[#This Row],[Annual Cost of Wage Increase included in Rate Adjustment]]=0,0,S3*'[1]Facility Info Input'!$F$10),0)</f>
        <v>0</v>
      </c>
      <c r="U3" s="18">
        <f t="shared" si="0"/>
        <v>0</v>
      </c>
      <c r="V3" s="18">
        <f t="shared" si="1"/>
        <v>0</v>
      </c>
      <c r="W3" s="18">
        <f t="shared" si="2"/>
        <v>0</v>
      </c>
      <c r="X3" s="18">
        <f t="shared" ref="X3:X66" si="3">IFERROR(SUM(S3:W3),0)</f>
        <v>0</v>
      </c>
    </row>
    <row r="4" spans="1:24" x14ac:dyDescent="0.25">
      <c r="A4" s="8"/>
      <c r="B4" s="7"/>
      <c r="C4" s="8"/>
      <c r="D4" s="8"/>
      <c r="E4" s="9"/>
      <c r="F4" s="10"/>
      <c r="G4" s="10"/>
      <c r="H4" s="11"/>
      <c r="I4" s="12"/>
      <c r="J4" s="13"/>
      <c r="K4" s="13"/>
      <c r="L4" s="13"/>
      <c r="M4" s="13"/>
      <c r="N4" s="37" t="str">
        <f>ContractorPayroll[[#This Row],[Leave blank]]&amp;" "&amp;ContractorPayroll[[#This Row],[Employee number or code]]</f>
        <v xml:space="preserve"> </v>
      </c>
      <c r="O4" s="14" t="str">
        <f>_xlfn.IFNA(IF(D4="","",VLOOKUP(ContractorPayroll[[#This Row],[Position / Title]],[1]Lists!I:K,3,FALSE)),"")</f>
        <v/>
      </c>
      <c r="P4" s="38" t="str">
        <f>IF(ContractorPayroll[[#This Row],[Position / Title]]="","",VLOOKUP(ContractorPayroll[[#This Row],[Position / Title]],[1]Lists!I:K,2,FALSE))</f>
        <v/>
      </c>
      <c r="Q4" s="16" t="str">
        <f>IF(E4="","",ContractorPayroll[[#This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" s="17">
        <f>IFERROR(IF(ContractorPayroll[[#This Row],[Annual Cost of Wage Increase included in Rate Adjustment]]=0,0,S4*'[1]Facility Info Input'!$F$10),0)</f>
        <v>0</v>
      </c>
      <c r="U4" s="18">
        <f t="shared" si="0"/>
        <v>0</v>
      </c>
      <c r="V4" s="18">
        <f t="shared" si="1"/>
        <v>0</v>
      </c>
      <c r="W4" s="18">
        <f t="shared" si="2"/>
        <v>0</v>
      </c>
      <c r="X4" s="18">
        <f t="shared" si="3"/>
        <v>0</v>
      </c>
    </row>
    <row r="5" spans="1:24" x14ac:dyDescent="0.25">
      <c r="A5" s="8"/>
      <c r="B5" s="7"/>
      <c r="C5" s="8"/>
      <c r="D5" s="8"/>
      <c r="E5" s="9"/>
      <c r="F5" s="10"/>
      <c r="G5" s="10"/>
      <c r="H5" s="11"/>
      <c r="I5" s="12"/>
      <c r="J5" s="13"/>
      <c r="K5" s="13"/>
      <c r="L5" s="13"/>
      <c r="M5" s="13"/>
      <c r="N5" s="37" t="str">
        <f>ContractorPayroll[[#This Row],[Leave blank]]&amp;" "&amp;ContractorPayroll[[#This Row],[Employee number or code]]</f>
        <v xml:space="preserve"> </v>
      </c>
      <c r="O5" s="14" t="str">
        <f>_xlfn.IFNA(IF(D5="","",VLOOKUP(ContractorPayroll[[#This Row],[Position / Title]],[1]Lists!I:K,3,FALSE)),"")</f>
        <v/>
      </c>
      <c r="P5" s="38" t="str">
        <f>IF(ContractorPayroll[[#This Row],[Position / Title]]="","",VLOOKUP(ContractorPayroll[[#This Row],[Position / Title]],[1]Lists!I:K,2,FALSE))</f>
        <v/>
      </c>
      <c r="Q5" s="16" t="str">
        <f>IF(E5="","",ContractorPayroll[[#This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" s="17">
        <f>IFERROR(IF(ContractorPayroll[[#This Row],[Annual Cost of Wage Increase included in Rate Adjustment]]=0,0,S5*'[1]Facility Info Input'!$F$10),0)</f>
        <v>0</v>
      </c>
      <c r="U5" s="18">
        <f t="shared" si="0"/>
        <v>0</v>
      </c>
      <c r="V5" s="18">
        <f t="shared" si="1"/>
        <v>0</v>
      </c>
      <c r="W5" s="18">
        <f t="shared" si="2"/>
        <v>0</v>
      </c>
      <c r="X5" s="18">
        <f t="shared" si="3"/>
        <v>0</v>
      </c>
    </row>
    <row r="6" spans="1:24" x14ac:dyDescent="0.25">
      <c r="A6" s="8"/>
      <c r="B6" s="20"/>
      <c r="C6" s="21"/>
      <c r="D6" s="8"/>
      <c r="E6" s="22"/>
      <c r="F6" s="10"/>
      <c r="G6" s="23"/>
      <c r="H6" s="24"/>
      <c r="I6" s="25"/>
      <c r="J6" s="13"/>
      <c r="K6" s="39"/>
      <c r="L6" s="39"/>
      <c r="M6" s="39"/>
      <c r="N6" s="37" t="str">
        <f>ContractorPayroll[[#This Row],[Leave blank]]&amp;" "&amp;ContractorPayroll[[#This Row],[Employee number or code]]</f>
        <v xml:space="preserve"> </v>
      </c>
      <c r="O6" s="14" t="str">
        <f>_xlfn.IFNA(IF(D6="","",VLOOKUP(ContractorPayroll[[#This Row],[Position / Title]],[1]Lists!I:K,3,FALSE)),"")</f>
        <v/>
      </c>
      <c r="P6" s="38" t="str">
        <f>IF(ContractorPayroll[[#This Row],[Position / Title]]="","",VLOOKUP(ContractorPayroll[[#This Row],[Position / Title]],[1]Lists!I:K,2,FALSE))</f>
        <v/>
      </c>
      <c r="Q6" s="16" t="str">
        <f>IF(E6="","",ContractorPayroll[[#This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" s="17">
        <f>IFERROR(IF(ContractorPayroll[[#This Row],[Annual Cost of Wage Increase included in Rate Adjustment]]=0,0,S6*'[1]Facility Info Input'!$F$10),0)</f>
        <v>0</v>
      </c>
      <c r="U6" s="18">
        <f t="shared" si="0"/>
        <v>0</v>
      </c>
      <c r="V6" s="18">
        <f t="shared" si="1"/>
        <v>0</v>
      </c>
      <c r="W6" s="18">
        <f t="shared" si="2"/>
        <v>0</v>
      </c>
      <c r="X6" s="18">
        <f t="shared" si="3"/>
        <v>0</v>
      </c>
    </row>
    <row r="7" spans="1:24" x14ac:dyDescent="0.25">
      <c r="A7" s="8"/>
      <c r="B7" s="20"/>
      <c r="C7" s="21"/>
      <c r="D7" s="8"/>
      <c r="E7" s="22"/>
      <c r="F7" s="10"/>
      <c r="G7" s="23"/>
      <c r="H7" s="24"/>
      <c r="I7" s="25"/>
      <c r="J7" s="13"/>
      <c r="K7" s="39"/>
      <c r="L7" s="39"/>
      <c r="M7" s="39"/>
      <c r="N7" s="37" t="str">
        <f>ContractorPayroll[[#This Row],[Leave blank]]&amp;" "&amp;ContractorPayroll[[#This Row],[Employee number or code]]</f>
        <v xml:space="preserve"> </v>
      </c>
      <c r="O7" s="14" t="str">
        <f>_xlfn.IFNA(IF(D7="","",VLOOKUP(ContractorPayroll[[#This Row],[Position / Title]],[1]Lists!I:K,3,FALSE)),"")</f>
        <v/>
      </c>
      <c r="P7" s="38" t="str">
        <f>IF(ContractorPayroll[[#This Row],[Position / Title]]="","",VLOOKUP(ContractorPayroll[[#This Row],[Position / Title]],[1]Lists!I:K,2,FALSE))</f>
        <v/>
      </c>
      <c r="Q7" s="16" t="str">
        <f>IF(E7="","",ContractorPayroll[[#This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" s="17">
        <f>IFERROR(IF(ContractorPayroll[[#This Row],[Annual Cost of Wage Increase included in Rate Adjustment]]=0,0,S7*'[1]Facility Info Input'!$F$10),0)</f>
        <v>0</v>
      </c>
      <c r="U7" s="18">
        <f t="shared" si="0"/>
        <v>0</v>
      </c>
      <c r="V7" s="18">
        <f t="shared" si="1"/>
        <v>0</v>
      </c>
      <c r="W7" s="18">
        <f t="shared" si="2"/>
        <v>0</v>
      </c>
      <c r="X7" s="18">
        <f t="shared" si="3"/>
        <v>0</v>
      </c>
    </row>
    <row r="8" spans="1:24" x14ac:dyDescent="0.25">
      <c r="A8" s="8"/>
      <c r="B8" s="20"/>
      <c r="C8" s="21"/>
      <c r="D8" s="8"/>
      <c r="E8" s="22"/>
      <c r="F8" s="10"/>
      <c r="G8" s="23"/>
      <c r="H8" s="24"/>
      <c r="I8" s="25"/>
      <c r="J8" s="13"/>
      <c r="K8" s="39"/>
      <c r="L8" s="39"/>
      <c r="M8" s="39"/>
      <c r="N8" s="37" t="str">
        <f>ContractorPayroll[[#This Row],[Leave blank]]&amp;" "&amp;ContractorPayroll[[#This Row],[Employee number or code]]</f>
        <v xml:space="preserve"> </v>
      </c>
      <c r="O8" s="14" t="str">
        <f>_xlfn.IFNA(IF(D8="","",VLOOKUP(ContractorPayroll[[#This Row],[Position / Title]],[1]Lists!I:K,3,FALSE)),"")</f>
        <v/>
      </c>
      <c r="P8" s="38" t="str">
        <f>IF(ContractorPayroll[[#This Row],[Position / Title]]="","",VLOOKUP(ContractorPayroll[[#This Row],[Position / Title]],[1]Lists!I:K,2,FALSE))</f>
        <v/>
      </c>
      <c r="Q8" s="16" t="str">
        <f>IF(E8="","",ContractorPayroll[[#This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" s="17">
        <f>IFERROR(IF(ContractorPayroll[[#This Row],[Annual Cost of Wage Increase included in Rate Adjustment]]=0,0,S8*'[1]Facility Info Input'!$F$10),0)</f>
        <v>0</v>
      </c>
      <c r="U8" s="18">
        <f t="shared" si="0"/>
        <v>0</v>
      </c>
      <c r="V8" s="18">
        <f t="shared" si="1"/>
        <v>0</v>
      </c>
      <c r="W8" s="18">
        <f t="shared" si="2"/>
        <v>0</v>
      </c>
      <c r="X8" s="18">
        <f t="shared" si="3"/>
        <v>0</v>
      </c>
    </row>
    <row r="9" spans="1:24" x14ac:dyDescent="0.25">
      <c r="A9" s="8"/>
      <c r="B9" s="20"/>
      <c r="C9" s="21"/>
      <c r="D9" s="8"/>
      <c r="E9" s="22"/>
      <c r="F9" s="10"/>
      <c r="G9" s="23"/>
      <c r="H9" s="24"/>
      <c r="I9" s="25"/>
      <c r="J9" s="13"/>
      <c r="K9" s="39"/>
      <c r="L9" s="39"/>
      <c r="M9" s="39"/>
      <c r="N9" s="37" t="str">
        <f>ContractorPayroll[[#This Row],[Leave blank]]&amp;" "&amp;ContractorPayroll[[#This Row],[Employee number or code]]</f>
        <v xml:space="preserve"> </v>
      </c>
      <c r="O9" s="14" t="str">
        <f>_xlfn.IFNA(IF(D9="","",VLOOKUP(ContractorPayroll[[#This Row],[Position / Title]],[1]Lists!I:K,3,FALSE)),"")</f>
        <v/>
      </c>
      <c r="P9" s="38" t="str">
        <f>IF(ContractorPayroll[[#This Row],[Position / Title]]="","",VLOOKUP(ContractorPayroll[[#This Row],[Position / Title]],[1]Lists!I:K,2,FALSE))</f>
        <v/>
      </c>
      <c r="Q9" s="16" t="str">
        <f>IF(E9="","",ContractorPayroll[[#This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" s="17">
        <f>IFERROR(IF(ContractorPayroll[[#This Row],[Annual Cost of Wage Increase included in Rate Adjustment]]=0,0,S9*'[1]Facility Info Input'!$F$10),0)</f>
        <v>0</v>
      </c>
      <c r="U9" s="18">
        <f t="shared" si="0"/>
        <v>0</v>
      </c>
      <c r="V9" s="18">
        <f t="shared" si="1"/>
        <v>0</v>
      </c>
      <c r="W9" s="18">
        <f t="shared" si="2"/>
        <v>0</v>
      </c>
      <c r="X9" s="18">
        <f t="shared" si="3"/>
        <v>0</v>
      </c>
    </row>
    <row r="10" spans="1:24" x14ac:dyDescent="0.25">
      <c r="A10" s="8"/>
      <c r="B10" s="20"/>
      <c r="C10" s="21"/>
      <c r="D10" s="8"/>
      <c r="E10" s="22"/>
      <c r="F10" s="10"/>
      <c r="G10" s="23"/>
      <c r="H10" s="24"/>
      <c r="I10" s="25"/>
      <c r="J10" s="13"/>
      <c r="K10" s="39"/>
      <c r="L10" s="39"/>
      <c r="M10" s="39"/>
      <c r="N10" s="37" t="str">
        <f>ContractorPayroll[[#This Row],[Leave blank]]&amp;" "&amp;ContractorPayroll[[#This Row],[Employee number or code]]</f>
        <v xml:space="preserve"> </v>
      </c>
      <c r="O10" s="14" t="str">
        <f>_xlfn.IFNA(IF(D10="","",VLOOKUP(ContractorPayroll[[#This Row],[Position / Title]],[1]Lists!I:K,3,FALSE)),"")</f>
        <v/>
      </c>
      <c r="P10" s="38" t="str">
        <f>IF(ContractorPayroll[[#This Row],[Position / Title]]="","",VLOOKUP(ContractorPayroll[[#This Row],[Position / Title]],[1]Lists!I:K,2,FALSE))</f>
        <v/>
      </c>
      <c r="Q10" s="16" t="str">
        <f>IF(E10="","",ContractorPayroll[[#This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" s="17">
        <f>IFERROR(IF(ContractorPayroll[[#This Row],[Annual Cost of Wage Increase included in Rate Adjustment]]=0,0,S10*'[1]Facility Info Input'!$F$10),0)</f>
        <v>0</v>
      </c>
      <c r="U10" s="18">
        <f t="shared" si="0"/>
        <v>0</v>
      </c>
      <c r="V10" s="18">
        <f t="shared" si="1"/>
        <v>0</v>
      </c>
      <c r="W10" s="18">
        <f t="shared" si="2"/>
        <v>0</v>
      </c>
      <c r="X10" s="18">
        <f t="shared" si="3"/>
        <v>0</v>
      </c>
    </row>
    <row r="11" spans="1:24" x14ac:dyDescent="0.25">
      <c r="A11" s="8"/>
      <c r="B11" s="7"/>
      <c r="C11" s="8"/>
      <c r="D11" s="8"/>
      <c r="E11" s="9"/>
      <c r="F11" s="10"/>
      <c r="G11" s="23"/>
      <c r="H11" s="11"/>
      <c r="I11" s="12"/>
      <c r="J11" s="13"/>
      <c r="K11" s="13"/>
      <c r="L11" s="13"/>
      <c r="M11" s="39"/>
      <c r="N11" s="37" t="str">
        <f>ContractorPayroll[[#This Row],[Leave blank]]&amp;" "&amp;ContractorPayroll[[#This Row],[Employee number or code]]</f>
        <v xml:space="preserve"> </v>
      </c>
      <c r="O11" s="14" t="str">
        <f>_xlfn.IFNA(IF(D11="","",VLOOKUP(ContractorPayroll[[#This Row],[Position / Title]],[1]Lists!I:K,3,FALSE)),"")</f>
        <v/>
      </c>
      <c r="P11" s="38" t="str">
        <f>IF(ContractorPayroll[[#This Row],[Position / Title]]="","",VLOOKUP(ContractorPayroll[[#This Row],[Position / Title]],[1]Lists!I:K,2,FALSE))</f>
        <v/>
      </c>
      <c r="Q11" s="16" t="str">
        <f>IF(E11="","",ContractorPayroll[[#This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" s="17">
        <f>IFERROR(IF(ContractorPayroll[[#This Row],[Annual Cost of Wage Increase included in Rate Adjustment]]=0,0,S11*'[1]Facility Info Input'!$F$10),0)</f>
        <v>0</v>
      </c>
      <c r="U11" s="18">
        <f t="shared" si="0"/>
        <v>0</v>
      </c>
      <c r="V11" s="18">
        <f t="shared" si="1"/>
        <v>0</v>
      </c>
      <c r="W11" s="18">
        <f t="shared" si="2"/>
        <v>0</v>
      </c>
      <c r="X11" s="18">
        <f t="shared" si="3"/>
        <v>0</v>
      </c>
    </row>
    <row r="12" spans="1:24" x14ac:dyDescent="0.25">
      <c r="A12" s="8"/>
      <c r="B12" s="7"/>
      <c r="C12" s="8"/>
      <c r="D12" s="8"/>
      <c r="E12" s="9"/>
      <c r="F12" s="10"/>
      <c r="G12" s="23"/>
      <c r="H12" s="11"/>
      <c r="I12" s="12"/>
      <c r="J12" s="13"/>
      <c r="K12" s="13"/>
      <c r="L12" s="13"/>
      <c r="M12" s="39"/>
      <c r="N12" s="37" t="str">
        <f>ContractorPayroll[[#This Row],[Leave blank]]&amp;" "&amp;ContractorPayroll[[#This Row],[Employee number or code]]</f>
        <v xml:space="preserve"> </v>
      </c>
      <c r="O12" s="14" t="str">
        <f>_xlfn.IFNA(IF(D12="","",VLOOKUP(ContractorPayroll[[#This Row],[Position / Title]],[1]Lists!I:K,3,FALSE)),"")</f>
        <v/>
      </c>
      <c r="P12" s="38" t="str">
        <f>IF(ContractorPayroll[[#This Row],[Position / Title]]="","",VLOOKUP(ContractorPayroll[[#This Row],[Position / Title]],[1]Lists!I:K,2,FALSE))</f>
        <v/>
      </c>
      <c r="Q12" s="16" t="str">
        <f>IF(E12="","",ContractorPayroll[[#This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" s="17">
        <f>IFERROR(IF(ContractorPayroll[[#This Row],[Annual Cost of Wage Increase included in Rate Adjustment]]=0,0,S12*'[1]Facility Info Input'!$F$10),0)</f>
        <v>0</v>
      </c>
      <c r="U12" s="18">
        <f t="shared" si="0"/>
        <v>0</v>
      </c>
      <c r="V12" s="18">
        <f t="shared" si="1"/>
        <v>0</v>
      </c>
      <c r="W12" s="18">
        <f t="shared" si="2"/>
        <v>0</v>
      </c>
      <c r="X12" s="18">
        <f t="shared" si="3"/>
        <v>0</v>
      </c>
    </row>
    <row r="13" spans="1:24" x14ac:dyDescent="0.25">
      <c r="A13" s="8"/>
      <c r="B13" s="7"/>
      <c r="C13" s="8"/>
      <c r="D13" s="8"/>
      <c r="E13" s="9"/>
      <c r="F13" s="10"/>
      <c r="G13" s="23"/>
      <c r="H13" s="11"/>
      <c r="I13" s="12"/>
      <c r="J13" s="13"/>
      <c r="K13" s="13"/>
      <c r="L13" s="13"/>
      <c r="M13" s="39"/>
      <c r="N13" s="37" t="str">
        <f>ContractorPayroll[[#This Row],[Leave blank]]&amp;" "&amp;ContractorPayroll[[#This Row],[Employee number or code]]</f>
        <v xml:space="preserve"> </v>
      </c>
      <c r="O13" s="14" t="str">
        <f>_xlfn.IFNA(IF(D13="","",VLOOKUP(ContractorPayroll[[#This Row],[Position / Title]],[1]Lists!I:K,3,FALSE)),"")</f>
        <v/>
      </c>
      <c r="P13" s="38" t="str">
        <f>IF(ContractorPayroll[[#This Row],[Position / Title]]="","",VLOOKUP(ContractorPayroll[[#This Row],[Position / Title]],[1]Lists!I:K,2,FALSE))</f>
        <v/>
      </c>
      <c r="Q13" s="16" t="str">
        <f>IF(E13="","",ContractorPayroll[[#This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" s="17">
        <f>IFERROR(IF(ContractorPayroll[[#This Row],[Annual Cost of Wage Increase included in Rate Adjustment]]=0,0,S13*'[1]Facility Info Input'!$F$10),0)</f>
        <v>0</v>
      </c>
      <c r="U13" s="18">
        <f t="shared" si="0"/>
        <v>0</v>
      </c>
      <c r="V13" s="18">
        <f t="shared" si="1"/>
        <v>0</v>
      </c>
      <c r="W13" s="18">
        <f t="shared" si="2"/>
        <v>0</v>
      </c>
      <c r="X13" s="18">
        <f t="shared" si="3"/>
        <v>0</v>
      </c>
    </row>
    <row r="14" spans="1:24" x14ac:dyDescent="0.25">
      <c r="A14" s="8"/>
      <c r="B14" s="7"/>
      <c r="C14" s="8"/>
      <c r="D14" s="8"/>
      <c r="E14" s="9"/>
      <c r="F14" s="10"/>
      <c r="G14" s="23"/>
      <c r="H14" s="11"/>
      <c r="I14" s="12"/>
      <c r="J14" s="13"/>
      <c r="K14" s="13"/>
      <c r="L14" s="13"/>
      <c r="M14" s="39"/>
      <c r="N14" s="37" t="str">
        <f>ContractorPayroll[[#This Row],[Leave blank]]&amp;" "&amp;ContractorPayroll[[#This Row],[Employee number or code]]</f>
        <v xml:space="preserve"> </v>
      </c>
      <c r="O14" s="14" t="str">
        <f>_xlfn.IFNA(IF(D14="","",VLOOKUP(ContractorPayroll[[#This Row],[Position / Title]],[1]Lists!I:K,3,FALSE)),"")</f>
        <v/>
      </c>
      <c r="P14" s="38" t="str">
        <f>IF(ContractorPayroll[[#This Row],[Position / Title]]="","",VLOOKUP(ContractorPayroll[[#This Row],[Position / Title]],[1]Lists!I:K,2,FALSE))</f>
        <v/>
      </c>
      <c r="Q14" s="16" t="str">
        <f>IF(E14="","",ContractorPayroll[[#This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" s="17">
        <f>IFERROR(IF(ContractorPayroll[[#This Row],[Annual Cost of Wage Increase included in Rate Adjustment]]=0,0,S14*'[1]Facility Info Input'!$F$10),0)</f>
        <v>0</v>
      </c>
      <c r="U14" s="18">
        <f t="shared" si="0"/>
        <v>0</v>
      </c>
      <c r="V14" s="18">
        <f t="shared" si="1"/>
        <v>0</v>
      </c>
      <c r="W14" s="18">
        <f t="shared" si="2"/>
        <v>0</v>
      </c>
      <c r="X14" s="18">
        <f t="shared" si="3"/>
        <v>0</v>
      </c>
    </row>
    <row r="15" spans="1:24" x14ac:dyDescent="0.25">
      <c r="A15" s="8"/>
      <c r="B15" s="7"/>
      <c r="C15" s="8"/>
      <c r="D15" s="8"/>
      <c r="E15" s="9"/>
      <c r="F15" s="10"/>
      <c r="G15" s="10"/>
      <c r="H15" s="11"/>
      <c r="I15" s="12"/>
      <c r="J15" s="13"/>
      <c r="K15" s="13"/>
      <c r="L15" s="13"/>
      <c r="M15" s="13"/>
      <c r="N15" s="37" t="str">
        <f>ContractorPayroll[[#This Row],[Leave blank]]&amp;" "&amp;ContractorPayroll[[#This Row],[Employee number or code]]</f>
        <v xml:space="preserve"> </v>
      </c>
      <c r="O15" s="14" t="str">
        <f>_xlfn.IFNA(IF(D15="","",VLOOKUP(ContractorPayroll[[#This Row],[Position / Title]],[1]Lists!I:K,3,FALSE)),"")</f>
        <v/>
      </c>
      <c r="P15" s="38" t="str">
        <f>IF(ContractorPayroll[[#This Row],[Position / Title]]="","",VLOOKUP(ContractorPayroll[[#This Row],[Position / Title]],[1]Lists!I:K,2,FALSE))</f>
        <v/>
      </c>
      <c r="Q15" s="16" t="str">
        <f>IF(E15="","",ContractorPayroll[[#This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" s="17">
        <f>IFERROR(IF(ContractorPayroll[[#This Row],[Annual Cost of Wage Increase included in Rate Adjustment]]=0,0,S15*'[1]Facility Info Input'!$F$10),0)</f>
        <v>0</v>
      </c>
      <c r="U15" s="18">
        <f t="shared" si="0"/>
        <v>0</v>
      </c>
      <c r="V15" s="18">
        <f t="shared" si="1"/>
        <v>0</v>
      </c>
      <c r="W15" s="18">
        <f t="shared" si="2"/>
        <v>0</v>
      </c>
      <c r="X15" s="18">
        <f t="shared" si="3"/>
        <v>0</v>
      </c>
    </row>
    <row r="16" spans="1:24" x14ac:dyDescent="0.25">
      <c r="A16" s="8"/>
      <c r="B16" s="7"/>
      <c r="C16" s="8"/>
      <c r="D16" s="8"/>
      <c r="E16" s="9"/>
      <c r="F16" s="10"/>
      <c r="G16" s="10"/>
      <c r="H16" s="11"/>
      <c r="I16" s="12"/>
      <c r="J16" s="13"/>
      <c r="K16" s="13"/>
      <c r="L16" s="13"/>
      <c r="M16" s="13"/>
      <c r="N16" s="37" t="str">
        <f>ContractorPayroll[[#This Row],[Leave blank]]&amp;" "&amp;ContractorPayroll[[#This Row],[Employee number or code]]</f>
        <v xml:space="preserve"> </v>
      </c>
      <c r="O16" s="14" t="str">
        <f>_xlfn.IFNA(IF(D16="","",VLOOKUP(ContractorPayroll[[#This Row],[Position / Title]],[1]Lists!I:K,3,FALSE)),"")</f>
        <v/>
      </c>
      <c r="P16" s="38" t="str">
        <f>IF(ContractorPayroll[[#This Row],[Position / Title]]="","",VLOOKUP(ContractorPayroll[[#This Row],[Position / Title]],[1]Lists!I:K,2,FALSE))</f>
        <v/>
      </c>
      <c r="Q16" s="16" t="str">
        <f>IF(E16="","",ContractorPayroll[[#This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" s="17">
        <f>IFERROR(IF(ContractorPayroll[[#This Row],[Annual Cost of Wage Increase included in Rate Adjustment]]=0,0,S16*'[1]Facility Info Input'!$F$10),0)</f>
        <v>0</v>
      </c>
      <c r="U16" s="18">
        <f t="shared" si="0"/>
        <v>0</v>
      </c>
      <c r="V16" s="18">
        <f t="shared" si="1"/>
        <v>0</v>
      </c>
      <c r="W16" s="18">
        <f t="shared" si="2"/>
        <v>0</v>
      </c>
      <c r="X16" s="18">
        <f t="shared" si="3"/>
        <v>0</v>
      </c>
    </row>
    <row r="17" spans="1:24" x14ac:dyDescent="0.25">
      <c r="A17" s="8"/>
      <c r="B17" s="7"/>
      <c r="C17" s="8"/>
      <c r="D17" s="8"/>
      <c r="E17" s="9"/>
      <c r="F17" s="10"/>
      <c r="G17" s="10"/>
      <c r="H17" s="11"/>
      <c r="I17" s="12"/>
      <c r="J17" s="13"/>
      <c r="K17" s="13"/>
      <c r="L17" s="13"/>
      <c r="M17" s="13"/>
      <c r="N17" s="37" t="str">
        <f>ContractorPayroll[[#This Row],[Leave blank]]&amp;" "&amp;ContractorPayroll[[#This Row],[Employee number or code]]</f>
        <v xml:space="preserve"> </v>
      </c>
      <c r="O17" s="14" t="str">
        <f>_xlfn.IFNA(IF(D17="","",VLOOKUP(ContractorPayroll[[#This Row],[Position / Title]],[1]Lists!I:K,3,FALSE)),"")</f>
        <v/>
      </c>
      <c r="P17" s="38" t="str">
        <f>IF(ContractorPayroll[[#This Row],[Position / Title]]="","",VLOOKUP(ContractorPayroll[[#This Row],[Position / Title]],[1]Lists!I:K,2,FALSE))</f>
        <v/>
      </c>
      <c r="Q17" s="16" t="str">
        <f>IF(E17="","",ContractorPayroll[[#This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" s="17">
        <f>IFERROR(IF(ContractorPayroll[[#This Row],[Annual Cost of Wage Increase included in Rate Adjustment]]=0,0,S17*'[1]Facility Info Input'!$F$10),0)</f>
        <v>0</v>
      </c>
      <c r="U17" s="18">
        <f t="shared" si="0"/>
        <v>0</v>
      </c>
      <c r="V17" s="18">
        <f t="shared" si="1"/>
        <v>0</v>
      </c>
      <c r="W17" s="18">
        <f t="shared" si="2"/>
        <v>0</v>
      </c>
      <c r="X17" s="18">
        <f t="shared" si="3"/>
        <v>0</v>
      </c>
    </row>
    <row r="18" spans="1:24" x14ac:dyDescent="0.25">
      <c r="A18" s="8"/>
      <c r="B18" s="7"/>
      <c r="C18" s="8"/>
      <c r="D18" s="8"/>
      <c r="E18" s="9"/>
      <c r="F18" s="10"/>
      <c r="G18" s="10"/>
      <c r="H18" s="11"/>
      <c r="I18" s="12"/>
      <c r="J18" s="13"/>
      <c r="K18" s="13"/>
      <c r="L18" s="13"/>
      <c r="M18" s="13"/>
      <c r="N18" s="37" t="str">
        <f>ContractorPayroll[[#This Row],[Leave blank]]&amp;" "&amp;ContractorPayroll[[#This Row],[Employee number or code]]</f>
        <v xml:space="preserve"> </v>
      </c>
      <c r="O18" s="14" t="str">
        <f>_xlfn.IFNA(IF(D18="","",VLOOKUP(ContractorPayroll[[#This Row],[Position / Title]],[1]Lists!I:K,3,FALSE)),"")</f>
        <v/>
      </c>
      <c r="P18" s="38" t="str">
        <f>IF(ContractorPayroll[[#This Row],[Position / Title]]="","",VLOOKUP(ContractorPayroll[[#This Row],[Position / Title]],[1]Lists!I:K,2,FALSE))</f>
        <v/>
      </c>
      <c r="Q18" s="16" t="str">
        <f>IF(E18="","",ContractorPayroll[[#This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" s="17">
        <f>IFERROR(IF(ContractorPayroll[[#This Row],[Annual Cost of Wage Increase included in Rate Adjustment]]=0,0,S18*'[1]Facility Info Input'!$F$10),0)</f>
        <v>0</v>
      </c>
      <c r="U18" s="18">
        <f t="shared" si="0"/>
        <v>0</v>
      </c>
      <c r="V18" s="18">
        <f t="shared" si="1"/>
        <v>0</v>
      </c>
      <c r="W18" s="18">
        <f t="shared" si="2"/>
        <v>0</v>
      </c>
      <c r="X18" s="18">
        <f t="shared" si="3"/>
        <v>0</v>
      </c>
    </row>
    <row r="19" spans="1:24" x14ac:dyDescent="0.25">
      <c r="A19" s="8"/>
      <c r="B19" s="7"/>
      <c r="C19" s="8"/>
      <c r="D19" s="8"/>
      <c r="E19" s="9"/>
      <c r="F19" s="10"/>
      <c r="G19" s="10"/>
      <c r="H19" s="11"/>
      <c r="I19" s="12"/>
      <c r="J19" s="13"/>
      <c r="K19" s="13"/>
      <c r="L19" s="13"/>
      <c r="M19" s="13"/>
      <c r="N19" s="37" t="str">
        <f>ContractorPayroll[[#This Row],[Leave blank]]&amp;" "&amp;ContractorPayroll[[#This Row],[Employee number or code]]</f>
        <v xml:space="preserve"> </v>
      </c>
      <c r="O19" s="14" t="str">
        <f>_xlfn.IFNA(IF(D19="","",VLOOKUP(ContractorPayroll[[#This Row],[Position / Title]],[1]Lists!I:K,3,FALSE)),"")</f>
        <v/>
      </c>
      <c r="P19" s="38" t="str">
        <f>IF(ContractorPayroll[[#This Row],[Position / Title]]="","",VLOOKUP(ContractorPayroll[[#This Row],[Position / Title]],[1]Lists!I:K,2,FALSE))</f>
        <v/>
      </c>
      <c r="Q19" s="16" t="str">
        <f>IF(E19="","",ContractorPayroll[[#This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" s="17">
        <f>IFERROR(IF(ContractorPayroll[[#This Row],[Annual Cost of Wage Increase included in Rate Adjustment]]=0,0,S19*'[1]Facility Info Input'!$F$10),0)</f>
        <v>0</v>
      </c>
      <c r="U19" s="18">
        <f t="shared" si="0"/>
        <v>0</v>
      </c>
      <c r="V19" s="18">
        <f t="shared" si="1"/>
        <v>0</v>
      </c>
      <c r="W19" s="18">
        <f t="shared" si="2"/>
        <v>0</v>
      </c>
      <c r="X19" s="18">
        <f t="shared" si="3"/>
        <v>0</v>
      </c>
    </row>
    <row r="20" spans="1:24" x14ac:dyDescent="0.25">
      <c r="A20" s="8"/>
      <c r="B20" s="7"/>
      <c r="C20" s="8"/>
      <c r="D20" s="8"/>
      <c r="E20" s="9"/>
      <c r="F20" s="10"/>
      <c r="G20" s="10"/>
      <c r="H20" s="11"/>
      <c r="I20" s="12"/>
      <c r="J20" s="13"/>
      <c r="K20" s="13"/>
      <c r="L20" s="13"/>
      <c r="M20" s="13"/>
      <c r="N20" s="37" t="str">
        <f>ContractorPayroll[[#This Row],[Leave blank]]&amp;" "&amp;ContractorPayroll[[#This Row],[Employee number or code]]</f>
        <v xml:space="preserve"> </v>
      </c>
      <c r="O20" s="14" t="str">
        <f>_xlfn.IFNA(IF(D20="","",VLOOKUP(ContractorPayroll[[#This Row],[Position / Title]],[1]Lists!I:K,3,FALSE)),"")</f>
        <v/>
      </c>
      <c r="P20" s="38" t="str">
        <f>IF(ContractorPayroll[[#This Row],[Position / Title]]="","",VLOOKUP(ContractorPayroll[[#This Row],[Position / Title]],[1]Lists!I:K,2,FALSE))</f>
        <v/>
      </c>
      <c r="Q20" s="16" t="str">
        <f>IF(E20="","",ContractorPayroll[[#This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" s="17">
        <f>IFERROR(IF(ContractorPayroll[[#This Row],[Annual Cost of Wage Increase included in Rate Adjustment]]=0,0,S20*'[1]Facility Info Input'!$F$10),0)</f>
        <v>0</v>
      </c>
      <c r="U20" s="18">
        <f t="shared" si="0"/>
        <v>0</v>
      </c>
      <c r="V20" s="18">
        <f t="shared" si="1"/>
        <v>0</v>
      </c>
      <c r="W20" s="18">
        <f t="shared" si="2"/>
        <v>0</v>
      </c>
      <c r="X20" s="18">
        <f t="shared" si="3"/>
        <v>0</v>
      </c>
    </row>
    <row r="21" spans="1:24" x14ac:dyDescent="0.25">
      <c r="A21" s="8"/>
      <c r="B21" s="7"/>
      <c r="C21" s="8"/>
      <c r="D21" s="8"/>
      <c r="E21" s="9"/>
      <c r="F21" s="10"/>
      <c r="G21" s="10"/>
      <c r="H21" s="11"/>
      <c r="I21" s="12"/>
      <c r="J21" s="13"/>
      <c r="K21" s="13"/>
      <c r="L21" s="13"/>
      <c r="M21" s="13"/>
      <c r="N21" s="37" t="str">
        <f>ContractorPayroll[[#This Row],[Leave blank]]&amp;" "&amp;ContractorPayroll[[#This Row],[Employee number or code]]</f>
        <v xml:space="preserve"> </v>
      </c>
      <c r="O21" s="14" t="str">
        <f>_xlfn.IFNA(IF(D21="","",VLOOKUP(ContractorPayroll[[#This Row],[Position / Title]],[1]Lists!I:K,3,FALSE)),"")</f>
        <v/>
      </c>
      <c r="P21" s="38" t="str">
        <f>IF(ContractorPayroll[[#This Row],[Position / Title]]="","",VLOOKUP(ContractorPayroll[[#This Row],[Position / Title]],[1]Lists!I:K,2,FALSE))</f>
        <v/>
      </c>
      <c r="Q21" s="16" t="str">
        <f>IF(E21="","",ContractorPayroll[[#This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" s="17">
        <f>IFERROR(IF(ContractorPayroll[[#This Row],[Annual Cost of Wage Increase included in Rate Adjustment]]=0,0,S21*'[1]Facility Info Input'!$F$10),0)</f>
        <v>0</v>
      </c>
      <c r="U21" s="18">
        <f t="shared" si="0"/>
        <v>0</v>
      </c>
      <c r="V21" s="18">
        <f t="shared" si="1"/>
        <v>0</v>
      </c>
      <c r="W21" s="18">
        <f t="shared" si="2"/>
        <v>0</v>
      </c>
      <c r="X21" s="18">
        <f t="shared" si="3"/>
        <v>0</v>
      </c>
    </row>
    <row r="22" spans="1:24" x14ac:dyDescent="0.25">
      <c r="A22" s="8"/>
      <c r="B22" s="7"/>
      <c r="C22" s="8"/>
      <c r="D22" s="8"/>
      <c r="E22" s="9"/>
      <c r="F22" s="10"/>
      <c r="G22" s="10"/>
      <c r="H22" s="11"/>
      <c r="I22" s="12"/>
      <c r="J22" s="13"/>
      <c r="K22" s="13"/>
      <c r="L22" s="13"/>
      <c r="M22" s="13"/>
      <c r="N22" s="37" t="str">
        <f>ContractorPayroll[[#This Row],[Leave blank]]&amp;" "&amp;ContractorPayroll[[#This Row],[Employee number or code]]</f>
        <v xml:space="preserve"> </v>
      </c>
      <c r="O22" s="14" t="str">
        <f>_xlfn.IFNA(IF(D22="","",VLOOKUP(ContractorPayroll[[#This Row],[Position / Title]],[1]Lists!I:K,3,FALSE)),"")</f>
        <v/>
      </c>
      <c r="P22" s="38" t="str">
        <f>IF(ContractorPayroll[[#This Row],[Position / Title]]="","",VLOOKUP(ContractorPayroll[[#This Row],[Position / Title]],[1]Lists!I:K,2,FALSE))</f>
        <v/>
      </c>
      <c r="Q22" s="16" t="str">
        <f>IF(E22="","",ContractorPayroll[[#This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" s="17">
        <f>IFERROR(IF(ContractorPayroll[[#This Row],[Annual Cost of Wage Increase included in Rate Adjustment]]=0,0,S22*'[1]Facility Info Input'!$F$10),0)</f>
        <v>0</v>
      </c>
      <c r="U22" s="18">
        <f t="shared" si="0"/>
        <v>0</v>
      </c>
      <c r="V22" s="18">
        <f t="shared" si="1"/>
        <v>0</v>
      </c>
      <c r="W22" s="18">
        <f t="shared" si="2"/>
        <v>0</v>
      </c>
      <c r="X22" s="18">
        <f t="shared" si="3"/>
        <v>0</v>
      </c>
    </row>
    <row r="23" spans="1:24" x14ac:dyDescent="0.25">
      <c r="A23" s="8"/>
      <c r="B23" s="7"/>
      <c r="C23" s="8"/>
      <c r="D23" s="8"/>
      <c r="E23" s="9"/>
      <c r="F23" s="10"/>
      <c r="G23" s="10"/>
      <c r="H23" s="11"/>
      <c r="I23" s="12"/>
      <c r="J23" s="13"/>
      <c r="K23" s="13"/>
      <c r="L23" s="13"/>
      <c r="M23" s="13"/>
      <c r="N23" s="37" t="str">
        <f>ContractorPayroll[[#This Row],[Leave blank]]&amp;" "&amp;ContractorPayroll[[#This Row],[Employee number or code]]</f>
        <v xml:space="preserve"> </v>
      </c>
      <c r="O23" s="14" t="str">
        <f>_xlfn.IFNA(IF(D23="","",VLOOKUP(ContractorPayroll[[#This Row],[Position / Title]],[1]Lists!I:K,3,FALSE)),"")</f>
        <v/>
      </c>
      <c r="P23" s="38" t="str">
        <f>IF(ContractorPayroll[[#This Row],[Position / Title]]="","",VLOOKUP(ContractorPayroll[[#This Row],[Position / Title]],[1]Lists!I:K,2,FALSE))</f>
        <v/>
      </c>
      <c r="Q23" s="16" t="str">
        <f>IF(E23="","",ContractorPayroll[[#This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" s="17">
        <f>IFERROR(IF(ContractorPayroll[[#This Row],[Annual Cost of Wage Increase included in Rate Adjustment]]=0,0,S23*'[1]Facility Info Input'!$F$10),0)</f>
        <v>0</v>
      </c>
      <c r="U23" s="18">
        <f t="shared" si="0"/>
        <v>0</v>
      </c>
      <c r="V23" s="18">
        <f t="shared" si="1"/>
        <v>0</v>
      </c>
      <c r="W23" s="18">
        <f t="shared" si="2"/>
        <v>0</v>
      </c>
      <c r="X23" s="18">
        <f t="shared" si="3"/>
        <v>0</v>
      </c>
    </row>
    <row r="24" spans="1:24" x14ac:dyDescent="0.25">
      <c r="A24" s="8"/>
      <c r="B24" s="7"/>
      <c r="C24" s="8"/>
      <c r="D24" s="8"/>
      <c r="E24" s="9"/>
      <c r="F24" s="10"/>
      <c r="G24" s="10"/>
      <c r="H24" s="11"/>
      <c r="I24" s="12"/>
      <c r="J24" s="13"/>
      <c r="K24" s="13"/>
      <c r="L24" s="13"/>
      <c r="M24" s="13"/>
      <c r="N24" s="37" t="str">
        <f>ContractorPayroll[[#This Row],[Leave blank]]&amp;" "&amp;ContractorPayroll[[#This Row],[Employee number or code]]</f>
        <v xml:space="preserve"> </v>
      </c>
      <c r="O24" s="14" t="str">
        <f>_xlfn.IFNA(IF(D24="","",VLOOKUP(ContractorPayroll[[#This Row],[Position / Title]],[1]Lists!I:K,3,FALSE)),"")</f>
        <v/>
      </c>
      <c r="P24" s="38" t="str">
        <f>IF(ContractorPayroll[[#This Row],[Position / Title]]="","",VLOOKUP(ContractorPayroll[[#This Row],[Position / Title]],[1]Lists!I:K,2,FALSE))</f>
        <v/>
      </c>
      <c r="Q24" s="16" t="str">
        <f>IF(E24="","",ContractorPayroll[[#This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" s="17">
        <f>IFERROR(IF(ContractorPayroll[[#This Row],[Annual Cost of Wage Increase included in Rate Adjustment]]=0,0,S24*'[1]Facility Info Input'!$F$10),0)</f>
        <v>0</v>
      </c>
      <c r="U24" s="18">
        <f t="shared" si="0"/>
        <v>0</v>
      </c>
      <c r="V24" s="18">
        <f t="shared" si="1"/>
        <v>0</v>
      </c>
      <c r="W24" s="18">
        <f t="shared" si="2"/>
        <v>0</v>
      </c>
      <c r="X24" s="18">
        <f t="shared" si="3"/>
        <v>0</v>
      </c>
    </row>
    <row r="25" spans="1:24" x14ac:dyDescent="0.25">
      <c r="A25" s="8"/>
      <c r="B25" s="7"/>
      <c r="C25" s="8"/>
      <c r="D25" s="8"/>
      <c r="E25" s="9"/>
      <c r="F25" s="10"/>
      <c r="G25" s="10"/>
      <c r="H25" s="11"/>
      <c r="I25" s="12"/>
      <c r="J25" s="13"/>
      <c r="K25" s="13"/>
      <c r="L25" s="13"/>
      <c r="M25" s="13"/>
      <c r="N25" s="37" t="str">
        <f>ContractorPayroll[[#This Row],[Leave blank]]&amp;" "&amp;ContractorPayroll[[#This Row],[Employee number or code]]</f>
        <v xml:space="preserve"> </v>
      </c>
      <c r="O25" s="14" t="str">
        <f>_xlfn.IFNA(IF(D25="","",VLOOKUP(ContractorPayroll[[#This Row],[Position / Title]],[1]Lists!I:K,3,FALSE)),"")</f>
        <v/>
      </c>
      <c r="P25" s="38" t="str">
        <f>IF(ContractorPayroll[[#This Row],[Position / Title]]="","",VLOOKUP(ContractorPayroll[[#This Row],[Position / Title]],[1]Lists!I:K,2,FALSE))</f>
        <v/>
      </c>
      <c r="Q25" s="16" t="str">
        <f>IF(E25="","",ContractorPayroll[[#This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" s="17">
        <f>IFERROR(IF(ContractorPayroll[[#This Row],[Annual Cost of Wage Increase included in Rate Adjustment]]=0,0,S25*'[1]Facility Info Input'!$F$10),0)</f>
        <v>0</v>
      </c>
      <c r="U25" s="18">
        <f t="shared" si="0"/>
        <v>0</v>
      </c>
      <c r="V25" s="18">
        <f t="shared" si="1"/>
        <v>0</v>
      </c>
      <c r="W25" s="18">
        <f t="shared" si="2"/>
        <v>0</v>
      </c>
      <c r="X25" s="18">
        <f t="shared" si="3"/>
        <v>0</v>
      </c>
    </row>
    <row r="26" spans="1:24" x14ac:dyDescent="0.25">
      <c r="A26" s="8"/>
      <c r="B26" s="7"/>
      <c r="C26" s="8"/>
      <c r="D26" s="8"/>
      <c r="E26" s="9"/>
      <c r="F26" s="10"/>
      <c r="G26" s="10"/>
      <c r="H26" s="11"/>
      <c r="I26" s="12"/>
      <c r="J26" s="13"/>
      <c r="K26" s="13"/>
      <c r="L26" s="13"/>
      <c r="M26" s="13"/>
      <c r="N26" s="37" t="str">
        <f>ContractorPayroll[[#This Row],[Leave blank]]&amp;" "&amp;ContractorPayroll[[#This Row],[Employee number or code]]</f>
        <v xml:space="preserve"> </v>
      </c>
      <c r="O26" s="14" t="str">
        <f>_xlfn.IFNA(IF(D26="","",VLOOKUP(ContractorPayroll[[#This Row],[Position / Title]],[1]Lists!I:K,3,FALSE)),"")</f>
        <v/>
      </c>
      <c r="P26" s="38" t="str">
        <f>IF(ContractorPayroll[[#This Row],[Position / Title]]="","",VLOOKUP(ContractorPayroll[[#This Row],[Position / Title]],[1]Lists!I:K,2,FALSE))</f>
        <v/>
      </c>
      <c r="Q26" s="16" t="str">
        <f>IF(E26="","",ContractorPayroll[[#This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" s="17">
        <f>IFERROR(IF(ContractorPayroll[[#This Row],[Annual Cost of Wage Increase included in Rate Adjustment]]=0,0,S26*'[1]Facility Info Input'!$F$10),0)</f>
        <v>0</v>
      </c>
      <c r="U26" s="18">
        <f t="shared" si="0"/>
        <v>0</v>
      </c>
      <c r="V26" s="18">
        <f t="shared" si="1"/>
        <v>0</v>
      </c>
      <c r="W26" s="18">
        <f t="shared" si="2"/>
        <v>0</v>
      </c>
      <c r="X26" s="18">
        <f t="shared" si="3"/>
        <v>0</v>
      </c>
    </row>
    <row r="27" spans="1:24" x14ac:dyDescent="0.25">
      <c r="A27" s="8"/>
      <c r="B27" s="7"/>
      <c r="C27" s="8"/>
      <c r="D27" s="8"/>
      <c r="E27" s="9"/>
      <c r="F27" s="10"/>
      <c r="G27" s="10"/>
      <c r="H27" s="11"/>
      <c r="I27" s="12"/>
      <c r="J27" s="13"/>
      <c r="K27" s="13"/>
      <c r="L27" s="13"/>
      <c r="M27" s="13"/>
      <c r="N27" s="37" t="str">
        <f>ContractorPayroll[[#This Row],[Leave blank]]&amp;" "&amp;ContractorPayroll[[#This Row],[Employee number or code]]</f>
        <v xml:space="preserve"> </v>
      </c>
      <c r="O27" s="14" t="str">
        <f>_xlfn.IFNA(IF(D27="","",VLOOKUP(ContractorPayroll[[#This Row],[Position / Title]],[1]Lists!I:K,3,FALSE)),"")</f>
        <v/>
      </c>
      <c r="P27" s="38" t="str">
        <f>IF(ContractorPayroll[[#This Row],[Position / Title]]="","",VLOOKUP(ContractorPayroll[[#This Row],[Position / Title]],[1]Lists!I:K,2,FALSE))</f>
        <v/>
      </c>
      <c r="Q27" s="16" t="str">
        <f>IF(E27="","",ContractorPayroll[[#This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" s="17">
        <f>IFERROR(IF(ContractorPayroll[[#This Row],[Annual Cost of Wage Increase included in Rate Adjustment]]=0,0,S27*'[1]Facility Info Input'!$F$10),0)</f>
        <v>0</v>
      </c>
      <c r="U27" s="18">
        <f t="shared" si="0"/>
        <v>0</v>
      </c>
      <c r="V27" s="18">
        <f t="shared" si="1"/>
        <v>0</v>
      </c>
      <c r="W27" s="18">
        <f t="shared" si="2"/>
        <v>0</v>
      </c>
      <c r="X27" s="18">
        <f t="shared" si="3"/>
        <v>0</v>
      </c>
    </row>
    <row r="28" spans="1:24" x14ac:dyDescent="0.25">
      <c r="A28" s="8"/>
      <c r="B28" s="7"/>
      <c r="C28" s="8"/>
      <c r="D28" s="8"/>
      <c r="E28" s="9"/>
      <c r="F28" s="10"/>
      <c r="G28" s="10"/>
      <c r="H28" s="11"/>
      <c r="I28" s="12"/>
      <c r="J28" s="13"/>
      <c r="K28" s="13"/>
      <c r="L28" s="13"/>
      <c r="M28" s="13"/>
      <c r="N28" s="37" t="str">
        <f>ContractorPayroll[[#This Row],[Leave blank]]&amp;" "&amp;ContractorPayroll[[#This Row],[Employee number or code]]</f>
        <v xml:space="preserve"> </v>
      </c>
      <c r="O28" s="14" t="str">
        <f>_xlfn.IFNA(IF(D28="","",VLOOKUP(ContractorPayroll[[#This Row],[Position / Title]],[1]Lists!I:K,3,FALSE)),"")</f>
        <v/>
      </c>
      <c r="P28" s="38" t="str">
        <f>IF(ContractorPayroll[[#This Row],[Position / Title]]="","",VLOOKUP(ContractorPayroll[[#This Row],[Position / Title]],[1]Lists!I:K,2,FALSE))</f>
        <v/>
      </c>
      <c r="Q28" s="16" t="str">
        <f>IF(E28="","",ContractorPayroll[[#This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" s="17">
        <f>IFERROR(IF(ContractorPayroll[[#This Row],[Annual Cost of Wage Increase included in Rate Adjustment]]=0,0,S28*'[1]Facility Info Input'!$F$10),0)</f>
        <v>0</v>
      </c>
      <c r="U28" s="18">
        <f t="shared" si="0"/>
        <v>0</v>
      </c>
      <c r="V28" s="18">
        <f t="shared" si="1"/>
        <v>0</v>
      </c>
      <c r="W28" s="18">
        <f t="shared" si="2"/>
        <v>0</v>
      </c>
      <c r="X28" s="18">
        <f t="shared" si="3"/>
        <v>0</v>
      </c>
    </row>
    <row r="29" spans="1:24" x14ac:dyDescent="0.25">
      <c r="A29" s="8"/>
      <c r="B29" s="7"/>
      <c r="C29" s="8"/>
      <c r="D29" s="8"/>
      <c r="E29" s="9"/>
      <c r="F29" s="10"/>
      <c r="G29" s="10"/>
      <c r="H29" s="11"/>
      <c r="I29" s="12"/>
      <c r="J29" s="13"/>
      <c r="K29" s="13"/>
      <c r="L29" s="13"/>
      <c r="M29" s="13"/>
      <c r="N29" s="37" t="str">
        <f>ContractorPayroll[[#This Row],[Leave blank]]&amp;" "&amp;ContractorPayroll[[#This Row],[Employee number or code]]</f>
        <v xml:space="preserve"> </v>
      </c>
      <c r="O29" s="14" t="str">
        <f>_xlfn.IFNA(IF(D29="","",VLOOKUP(ContractorPayroll[[#This Row],[Position / Title]],[1]Lists!I:K,3,FALSE)),"")</f>
        <v/>
      </c>
      <c r="P29" s="38" t="str">
        <f>IF(ContractorPayroll[[#This Row],[Position / Title]]="","",VLOOKUP(ContractorPayroll[[#This Row],[Position / Title]],[1]Lists!I:K,2,FALSE))</f>
        <v/>
      </c>
      <c r="Q29" s="16" t="str">
        <f>IF(E29="","",ContractorPayroll[[#This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" s="17">
        <f>IFERROR(IF(ContractorPayroll[[#This Row],[Annual Cost of Wage Increase included in Rate Adjustment]]=0,0,S29*'[1]Facility Info Input'!$F$10),0)</f>
        <v>0</v>
      </c>
      <c r="U29" s="18">
        <f t="shared" si="0"/>
        <v>0</v>
      </c>
      <c r="V29" s="18">
        <f t="shared" si="1"/>
        <v>0</v>
      </c>
      <c r="W29" s="18">
        <f t="shared" si="2"/>
        <v>0</v>
      </c>
      <c r="X29" s="18">
        <f t="shared" si="3"/>
        <v>0</v>
      </c>
    </row>
    <row r="30" spans="1:24" x14ac:dyDescent="0.25">
      <c r="A30" s="8"/>
      <c r="B30" s="7"/>
      <c r="C30" s="8"/>
      <c r="D30" s="8"/>
      <c r="E30" s="9"/>
      <c r="F30" s="10"/>
      <c r="G30" s="10"/>
      <c r="H30" s="11"/>
      <c r="I30" s="12"/>
      <c r="J30" s="13"/>
      <c r="K30" s="13"/>
      <c r="L30" s="13"/>
      <c r="M30" s="13"/>
      <c r="N30" s="37" t="str">
        <f>ContractorPayroll[[#This Row],[Leave blank]]&amp;" "&amp;ContractorPayroll[[#This Row],[Employee number or code]]</f>
        <v xml:space="preserve"> </v>
      </c>
      <c r="O30" s="14" t="str">
        <f>_xlfn.IFNA(IF(D30="","",VLOOKUP(ContractorPayroll[[#This Row],[Position / Title]],[1]Lists!I:K,3,FALSE)),"")</f>
        <v/>
      </c>
      <c r="P30" s="38" t="str">
        <f>IF(ContractorPayroll[[#This Row],[Position / Title]]="","",VLOOKUP(ContractorPayroll[[#This Row],[Position / Title]],[1]Lists!I:K,2,FALSE))</f>
        <v/>
      </c>
      <c r="Q30" s="16" t="str">
        <f>IF(E30="","",ContractorPayroll[[#This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" s="17">
        <f>IFERROR(IF(ContractorPayroll[[#This Row],[Annual Cost of Wage Increase included in Rate Adjustment]]=0,0,S30*'[1]Facility Info Input'!$F$10),0)</f>
        <v>0</v>
      </c>
      <c r="U30" s="18">
        <f t="shared" si="0"/>
        <v>0</v>
      </c>
      <c r="V30" s="18">
        <f t="shared" si="1"/>
        <v>0</v>
      </c>
      <c r="W30" s="18">
        <f t="shared" si="2"/>
        <v>0</v>
      </c>
      <c r="X30" s="18">
        <f t="shared" si="3"/>
        <v>0</v>
      </c>
    </row>
    <row r="31" spans="1:24" x14ac:dyDescent="0.25">
      <c r="A31" s="8"/>
      <c r="B31" s="7"/>
      <c r="C31" s="8"/>
      <c r="D31" s="8"/>
      <c r="E31" s="9"/>
      <c r="F31" s="10"/>
      <c r="G31" s="10"/>
      <c r="H31" s="11"/>
      <c r="I31" s="12"/>
      <c r="J31" s="13"/>
      <c r="K31" s="13"/>
      <c r="L31" s="13"/>
      <c r="M31" s="13"/>
      <c r="N31" s="37" t="str">
        <f>ContractorPayroll[[#This Row],[Leave blank]]&amp;" "&amp;ContractorPayroll[[#This Row],[Employee number or code]]</f>
        <v xml:space="preserve"> </v>
      </c>
      <c r="O31" s="14" t="str">
        <f>_xlfn.IFNA(IF(D31="","",VLOOKUP(ContractorPayroll[[#This Row],[Position / Title]],[1]Lists!I:K,3,FALSE)),"")</f>
        <v/>
      </c>
      <c r="P31" s="38" t="str">
        <f>IF(ContractorPayroll[[#This Row],[Position / Title]]="","",VLOOKUP(ContractorPayroll[[#This Row],[Position / Title]],[1]Lists!I:K,2,FALSE))</f>
        <v/>
      </c>
      <c r="Q31" s="16" t="str">
        <f>IF(E31="","",ContractorPayroll[[#This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" s="17">
        <f>IFERROR(IF(ContractorPayroll[[#This Row],[Annual Cost of Wage Increase included in Rate Adjustment]]=0,0,S31*'[1]Facility Info Input'!$F$10),0)</f>
        <v>0</v>
      </c>
      <c r="U31" s="18">
        <f t="shared" si="0"/>
        <v>0</v>
      </c>
      <c r="V31" s="18">
        <f t="shared" si="1"/>
        <v>0</v>
      </c>
      <c r="W31" s="18">
        <f t="shared" si="2"/>
        <v>0</v>
      </c>
      <c r="X31" s="18">
        <f t="shared" si="3"/>
        <v>0</v>
      </c>
    </row>
    <row r="32" spans="1:24" x14ac:dyDescent="0.25">
      <c r="A32" s="8"/>
      <c r="B32" s="7"/>
      <c r="C32" s="8"/>
      <c r="D32" s="8"/>
      <c r="E32" s="9"/>
      <c r="F32" s="10"/>
      <c r="G32" s="10"/>
      <c r="H32" s="11"/>
      <c r="I32" s="12"/>
      <c r="J32" s="13"/>
      <c r="K32" s="13"/>
      <c r="L32" s="13"/>
      <c r="M32" s="13"/>
      <c r="N32" s="37" t="str">
        <f>ContractorPayroll[[#This Row],[Leave blank]]&amp;" "&amp;ContractorPayroll[[#This Row],[Employee number or code]]</f>
        <v xml:space="preserve"> </v>
      </c>
      <c r="O32" s="14" t="str">
        <f>_xlfn.IFNA(IF(D32="","",VLOOKUP(ContractorPayroll[[#This Row],[Position / Title]],[1]Lists!I:K,3,FALSE)),"")</f>
        <v/>
      </c>
      <c r="P32" s="38" t="str">
        <f>IF(ContractorPayroll[[#This Row],[Position / Title]]="","",VLOOKUP(ContractorPayroll[[#This Row],[Position / Title]],[1]Lists!I:K,2,FALSE))</f>
        <v/>
      </c>
      <c r="Q32" s="16" t="str">
        <f>IF(E32="","",ContractorPayroll[[#This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" s="17">
        <f>IFERROR(IF(ContractorPayroll[[#This Row],[Annual Cost of Wage Increase included in Rate Adjustment]]=0,0,S32*'[1]Facility Info Input'!$F$10),0)</f>
        <v>0</v>
      </c>
      <c r="U32" s="18">
        <f t="shared" si="0"/>
        <v>0</v>
      </c>
      <c r="V32" s="18">
        <f t="shared" si="1"/>
        <v>0</v>
      </c>
      <c r="W32" s="18">
        <f t="shared" si="2"/>
        <v>0</v>
      </c>
      <c r="X32" s="18">
        <f t="shared" si="3"/>
        <v>0</v>
      </c>
    </row>
    <row r="33" spans="1:24" x14ac:dyDescent="0.25">
      <c r="A33" s="8"/>
      <c r="B33" s="7"/>
      <c r="C33" s="8"/>
      <c r="D33" s="8"/>
      <c r="E33" s="9"/>
      <c r="F33" s="10"/>
      <c r="G33" s="10"/>
      <c r="H33" s="11"/>
      <c r="I33" s="12"/>
      <c r="J33" s="13"/>
      <c r="K33" s="13"/>
      <c r="L33" s="13"/>
      <c r="M33" s="13"/>
      <c r="N33" s="37" t="str">
        <f>ContractorPayroll[[#This Row],[Leave blank]]&amp;" "&amp;ContractorPayroll[[#This Row],[Employee number or code]]</f>
        <v xml:space="preserve"> </v>
      </c>
      <c r="O33" s="14" t="str">
        <f>_xlfn.IFNA(IF(D33="","",VLOOKUP(ContractorPayroll[[#This Row],[Position / Title]],[1]Lists!I:K,3,FALSE)),"")</f>
        <v/>
      </c>
      <c r="P33" s="38" t="str">
        <f>IF(ContractorPayroll[[#This Row],[Position / Title]]="","",VLOOKUP(ContractorPayroll[[#This Row],[Position / Title]],[1]Lists!I:K,2,FALSE))</f>
        <v/>
      </c>
      <c r="Q33" s="16" t="str">
        <f>IF(E33="","",ContractorPayroll[[#This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" s="17">
        <f>IFERROR(IF(ContractorPayroll[[#This Row],[Annual Cost of Wage Increase included in Rate Adjustment]]=0,0,S33*'[1]Facility Info Input'!$F$10),0)</f>
        <v>0</v>
      </c>
      <c r="U33" s="18">
        <f t="shared" si="0"/>
        <v>0</v>
      </c>
      <c r="V33" s="18">
        <f t="shared" si="1"/>
        <v>0</v>
      </c>
      <c r="W33" s="18">
        <f t="shared" si="2"/>
        <v>0</v>
      </c>
      <c r="X33" s="18">
        <f t="shared" si="3"/>
        <v>0</v>
      </c>
    </row>
    <row r="34" spans="1:24" x14ac:dyDescent="0.25">
      <c r="A34" s="8"/>
      <c r="B34" s="7"/>
      <c r="C34" s="8"/>
      <c r="D34" s="8"/>
      <c r="E34" s="9"/>
      <c r="F34" s="10"/>
      <c r="G34" s="10"/>
      <c r="H34" s="11"/>
      <c r="I34" s="12"/>
      <c r="J34" s="13"/>
      <c r="K34" s="13"/>
      <c r="L34" s="13"/>
      <c r="M34" s="13"/>
      <c r="N34" s="37" t="str">
        <f>ContractorPayroll[[#This Row],[Leave blank]]&amp;" "&amp;ContractorPayroll[[#This Row],[Employee number or code]]</f>
        <v xml:space="preserve"> </v>
      </c>
      <c r="O34" s="14" t="str">
        <f>_xlfn.IFNA(IF(D34="","",VLOOKUP(ContractorPayroll[[#This Row],[Position / Title]],[1]Lists!I:K,3,FALSE)),"")</f>
        <v/>
      </c>
      <c r="P34" s="38" t="str">
        <f>IF(ContractorPayroll[[#This Row],[Position / Title]]="","",VLOOKUP(ContractorPayroll[[#This Row],[Position / Title]],[1]Lists!I:K,2,FALSE))</f>
        <v/>
      </c>
      <c r="Q34" s="16" t="str">
        <f>IF(E34="","",ContractorPayroll[[#This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" s="17">
        <f>IFERROR(IF(ContractorPayroll[[#This Row],[Annual Cost of Wage Increase included in Rate Adjustment]]=0,0,S34*'[1]Facility Info Input'!$F$10),0)</f>
        <v>0</v>
      </c>
      <c r="U34" s="18">
        <f t="shared" si="0"/>
        <v>0</v>
      </c>
      <c r="V34" s="18">
        <f t="shared" si="1"/>
        <v>0</v>
      </c>
      <c r="W34" s="18">
        <f t="shared" si="2"/>
        <v>0</v>
      </c>
      <c r="X34" s="18">
        <f t="shared" si="3"/>
        <v>0</v>
      </c>
    </row>
    <row r="35" spans="1:24" x14ac:dyDescent="0.25">
      <c r="A35" s="8"/>
      <c r="B35" s="7"/>
      <c r="C35" s="8"/>
      <c r="D35" s="8"/>
      <c r="E35" s="9"/>
      <c r="F35" s="10"/>
      <c r="G35" s="10"/>
      <c r="H35" s="11"/>
      <c r="I35" s="12"/>
      <c r="J35" s="13"/>
      <c r="K35" s="13"/>
      <c r="L35" s="13"/>
      <c r="M35" s="13"/>
      <c r="N35" s="37" t="str">
        <f>ContractorPayroll[[#This Row],[Leave blank]]&amp;" "&amp;ContractorPayroll[[#This Row],[Employee number or code]]</f>
        <v xml:space="preserve"> </v>
      </c>
      <c r="O35" s="14" t="str">
        <f>_xlfn.IFNA(IF(D35="","",VLOOKUP(ContractorPayroll[[#This Row],[Position / Title]],[1]Lists!I:K,3,FALSE)),"")</f>
        <v/>
      </c>
      <c r="P35" s="38" t="str">
        <f>IF(ContractorPayroll[[#This Row],[Position / Title]]="","",VLOOKUP(ContractorPayroll[[#This Row],[Position / Title]],[1]Lists!I:K,2,FALSE))</f>
        <v/>
      </c>
      <c r="Q35" s="16" t="str">
        <f>IF(E35="","",ContractorPayroll[[#This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" s="17">
        <f>IFERROR(IF(ContractorPayroll[[#This Row],[Annual Cost of Wage Increase included in Rate Adjustment]]=0,0,S35*'[1]Facility Info Input'!$F$10),0)</f>
        <v>0</v>
      </c>
      <c r="U35" s="18">
        <f t="shared" si="0"/>
        <v>0</v>
      </c>
      <c r="V35" s="18">
        <f t="shared" si="1"/>
        <v>0</v>
      </c>
      <c r="W35" s="18">
        <f t="shared" si="2"/>
        <v>0</v>
      </c>
      <c r="X35" s="18">
        <f t="shared" si="3"/>
        <v>0</v>
      </c>
    </row>
    <row r="36" spans="1:24" x14ac:dyDescent="0.25">
      <c r="A36" s="8"/>
      <c r="B36" s="7"/>
      <c r="C36" s="8"/>
      <c r="D36" s="8"/>
      <c r="E36" s="9"/>
      <c r="F36" s="10"/>
      <c r="G36" s="10"/>
      <c r="H36" s="11"/>
      <c r="I36" s="12"/>
      <c r="J36" s="13"/>
      <c r="K36" s="13"/>
      <c r="L36" s="13"/>
      <c r="M36" s="13"/>
      <c r="N36" s="37" t="str">
        <f>ContractorPayroll[[#This Row],[Leave blank]]&amp;" "&amp;ContractorPayroll[[#This Row],[Employee number or code]]</f>
        <v xml:space="preserve"> </v>
      </c>
      <c r="O36" s="14" t="str">
        <f>_xlfn.IFNA(IF(D36="","",VLOOKUP(ContractorPayroll[[#This Row],[Position / Title]],[1]Lists!I:K,3,FALSE)),"")</f>
        <v/>
      </c>
      <c r="P36" s="38" t="str">
        <f>IF(ContractorPayroll[[#This Row],[Position / Title]]="","",VLOOKUP(ContractorPayroll[[#This Row],[Position / Title]],[1]Lists!I:K,2,FALSE))</f>
        <v/>
      </c>
      <c r="Q36" s="16" t="str">
        <f>IF(E36="","",ContractorPayroll[[#This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" s="17">
        <f>IFERROR(IF(ContractorPayroll[[#This Row],[Annual Cost of Wage Increase included in Rate Adjustment]]=0,0,S36*'[1]Facility Info Input'!$F$10),0)</f>
        <v>0</v>
      </c>
      <c r="U36" s="18">
        <f t="shared" si="0"/>
        <v>0</v>
      </c>
      <c r="V36" s="18">
        <f t="shared" si="1"/>
        <v>0</v>
      </c>
      <c r="W36" s="18">
        <f t="shared" si="2"/>
        <v>0</v>
      </c>
      <c r="X36" s="18">
        <f t="shared" si="3"/>
        <v>0</v>
      </c>
    </row>
    <row r="37" spans="1:24" x14ac:dyDescent="0.25">
      <c r="A37" s="8"/>
      <c r="B37" s="7"/>
      <c r="C37" s="8"/>
      <c r="D37" s="8"/>
      <c r="E37" s="9"/>
      <c r="F37" s="10"/>
      <c r="G37" s="10"/>
      <c r="H37" s="11"/>
      <c r="I37" s="12"/>
      <c r="J37" s="13"/>
      <c r="K37" s="13"/>
      <c r="L37" s="13"/>
      <c r="M37" s="13"/>
      <c r="N37" s="37" t="str">
        <f>ContractorPayroll[[#This Row],[Leave blank]]&amp;" "&amp;ContractorPayroll[[#This Row],[Employee number or code]]</f>
        <v xml:space="preserve"> </v>
      </c>
      <c r="O37" s="14" t="str">
        <f>_xlfn.IFNA(IF(D37="","",VLOOKUP(ContractorPayroll[[#This Row],[Position / Title]],[1]Lists!I:K,3,FALSE)),"")</f>
        <v/>
      </c>
      <c r="P37" s="38" t="str">
        <f>IF(ContractorPayroll[[#This Row],[Position / Title]]="","",VLOOKUP(ContractorPayroll[[#This Row],[Position / Title]],[1]Lists!I:K,2,FALSE))</f>
        <v/>
      </c>
      <c r="Q37" s="16" t="str">
        <f>IF(E37="","",ContractorPayroll[[#This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" s="17">
        <f>IFERROR(IF(ContractorPayroll[[#This Row],[Annual Cost of Wage Increase included in Rate Adjustment]]=0,0,S37*'[1]Facility Info Input'!$F$10),0)</f>
        <v>0</v>
      </c>
      <c r="U37" s="18">
        <f t="shared" si="0"/>
        <v>0</v>
      </c>
      <c r="V37" s="18">
        <f t="shared" si="1"/>
        <v>0</v>
      </c>
      <c r="W37" s="18">
        <f t="shared" si="2"/>
        <v>0</v>
      </c>
      <c r="X37" s="18">
        <f t="shared" si="3"/>
        <v>0</v>
      </c>
    </row>
    <row r="38" spans="1:24" x14ac:dyDescent="0.25">
      <c r="A38" s="8"/>
      <c r="B38" s="7"/>
      <c r="C38" s="8"/>
      <c r="D38" s="8"/>
      <c r="E38" s="9"/>
      <c r="F38" s="10"/>
      <c r="G38" s="10"/>
      <c r="H38" s="11"/>
      <c r="I38" s="12"/>
      <c r="J38" s="13"/>
      <c r="K38" s="13"/>
      <c r="L38" s="13"/>
      <c r="M38" s="13"/>
      <c r="N38" s="37" t="str">
        <f>ContractorPayroll[[#This Row],[Leave blank]]&amp;" "&amp;ContractorPayroll[[#This Row],[Employee number or code]]</f>
        <v xml:space="preserve"> </v>
      </c>
      <c r="O38" s="14" t="str">
        <f>_xlfn.IFNA(IF(D38="","",VLOOKUP(ContractorPayroll[[#This Row],[Position / Title]],[1]Lists!I:K,3,FALSE)),"")</f>
        <v/>
      </c>
      <c r="P38" s="38" t="str">
        <f>IF(ContractorPayroll[[#This Row],[Position / Title]]="","",VLOOKUP(ContractorPayroll[[#This Row],[Position / Title]],[1]Lists!I:K,2,FALSE))</f>
        <v/>
      </c>
      <c r="Q38" s="16" t="str">
        <f>IF(E38="","",ContractorPayroll[[#This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" s="17">
        <f>IFERROR(IF(ContractorPayroll[[#This Row],[Annual Cost of Wage Increase included in Rate Adjustment]]=0,0,S38*'[1]Facility Info Input'!$F$10),0)</f>
        <v>0</v>
      </c>
      <c r="U38" s="18">
        <f t="shared" si="0"/>
        <v>0</v>
      </c>
      <c r="V38" s="18">
        <f t="shared" si="1"/>
        <v>0</v>
      </c>
      <c r="W38" s="18">
        <f t="shared" si="2"/>
        <v>0</v>
      </c>
      <c r="X38" s="18">
        <f t="shared" si="3"/>
        <v>0</v>
      </c>
    </row>
    <row r="39" spans="1:24" x14ac:dyDescent="0.25">
      <c r="A39" s="8"/>
      <c r="B39" s="7"/>
      <c r="C39" s="8"/>
      <c r="D39" s="8"/>
      <c r="E39" s="9"/>
      <c r="F39" s="10"/>
      <c r="G39" s="10"/>
      <c r="H39" s="11"/>
      <c r="I39" s="12"/>
      <c r="J39" s="13"/>
      <c r="K39" s="13"/>
      <c r="L39" s="13"/>
      <c r="M39" s="13"/>
      <c r="N39" s="37" t="str">
        <f>ContractorPayroll[[#This Row],[Leave blank]]&amp;" "&amp;ContractorPayroll[[#This Row],[Employee number or code]]</f>
        <v xml:space="preserve"> </v>
      </c>
      <c r="O39" s="14" t="str">
        <f>_xlfn.IFNA(IF(D39="","",VLOOKUP(ContractorPayroll[[#This Row],[Position / Title]],[1]Lists!I:K,3,FALSE)),"")</f>
        <v/>
      </c>
      <c r="P39" s="38" t="str">
        <f>IF(ContractorPayroll[[#This Row],[Position / Title]]="","",VLOOKUP(ContractorPayroll[[#This Row],[Position / Title]],[1]Lists!I:K,2,FALSE))</f>
        <v/>
      </c>
      <c r="Q39" s="16" t="str">
        <f>IF(E39="","",ContractorPayroll[[#This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" s="17">
        <f>IFERROR(IF(ContractorPayroll[[#This Row],[Annual Cost of Wage Increase included in Rate Adjustment]]=0,0,S39*'[1]Facility Info Input'!$F$10),0)</f>
        <v>0</v>
      </c>
      <c r="U39" s="18">
        <f t="shared" si="0"/>
        <v>0</v>
      </c>
      <c r="V39" s="18">
        <f t="shared" si="1"/>
        <v>0</v>
      </c>
      <c r="W39" s="18">
        <f t="shared" si="2"/>
        <v>0</v>
      </c>
      <c r="X39" s="18">
        <f t="shared" si="3"/>
        <v>0</v>
      </c>
    </row>
    <row r="40" spans="1:24" x14ac:dyDescent="0.25">
      <c r="A40" s="8"/>
      <c r="B40" s="7"/>
      <c r="C40" s="8"/>
      <c r="D40" s="8"/>
      <c r="E40" s="9"/>
      <c r="F40" s="10"/>
      <c r="G40" s="10"/>
      <c r="H40" s="11"/>
      <c r="I40" s="12"/>
      <c r="J40" s="13"/>
      <c r="K40" s="13"/>
      <c r="L40" s="13"/>
      <c r="M40" s="13"/>
      <c r="N40" s="37" t="str">
        <f>ContractorPayroll[[#This Row],[Leave blank]]&amp;" "&amp;ContractorPayroll[[#This Row],[Employee number or code]]</f>
        <v xml:space="preserve"> </v>
      </c>
      <c r="O40" s="14" t="str">
        <f>_xlfn.IFNA(IF(D40="","",VLOOKUP(ContractorPayroll[[#This Row],[Position / Title]],[1]Lists!I:K,3,FALSE)),"")</f>
        <v/>
      </c>
      <c r="P40" s="38" t="str">
        <f>IF(ContractorPayroll[[#This Row],[Position / Title]]="","",VLOOKUP(ContractorPayroll[[#This Row],[Position / Title]],[1]Lists!I:K,2,FALSE))</f>
        <v/>
      </c>
      <c r="Q40" s="16" t="str">
        <f>IF(E40="","",ContractorPayroll[[#This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0" s="17">
        <f>IFERROR(IF(ContractorPayroll[[#This Row],[Annual Cost of Wage Increase included in Rate Adjustment]]=0,0,S40*'[1]Facility Info Input'!$F$10),0)</f>
        <v>0</v>
      </c>
      <c r="U40" s="18">
        <f t="shared" si="0"/>
        <v>0</v>
      </c>
      <c r="V40" s="18">
        <f t="shared" si="1"/>
        <v>0</v>
      </c>
      <c r="W40" s="18">
        <f t="shared" si="2"/>
        <v>0</v>
      </c>
      <c r="X40" s="18">
        <f t="shared" si="3"/>
        <v>0</v>
      </c>
    </row>
    <row r="41" spans="1:24" x14ac:dyDescent="0.25">
      <c r="A41" s="8"/>
      <c r="B41" s="7"/>
      <c r="C41" s="8"/>
      <c r="D41" s="8"/>
      <c r="E41" s="9"/>
      <c r="F41" s="10"/>
      <c r="G41" s="10"/>
      <c r="H41" s="11"/>
      <c r="I41" s="12"/>
      <c r="J41" s="13"/>
      <c r="K41" s="13"/>
      <c r="L41" s="13"/>
      <c r="M41" s="13"/>
      <c r="N41" s="37" t="str">
        <f>ContractorPayroll[[#This Row],[Leave blank]]&amp;" "&amp;ContractorPayroll[[#This Row],[Employee number or code]]</f>
        <v xml:space="preserve"> </v>
      </c>
      <c r="O41" s="14" t="str">
        <f>_xlfn.IFNA(IF(D41="","",VLOOKUP(ContractorPayroll[[#This Row],[Position / Title]],[1]Lists!I:K,3,FALSE)),"")</f>
        <v/>
      </c>
      <c r="P41" s="38" t="str">
        <f>IF(ContractorPayroll[[#This Row],[Position / Title]]="","",VLOOKUP(ContractorPayroll[[#This Row],[Position / Title]],[1]Lists!I:K,2,FALSE))</f>
        <v/>
      </c>
      <c r="Q41" s="16" t="str">
        <f>IF(E41="","",ContractorPayroll[[#This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1" s="17">
        <f>IFERROR(IF(ContractorPayroll[[#This Row],[Annual Cost of Wage Increase included in Rate Adjustment]]=0,0,S41*'[1]Facility Info Input'!$F$10),0)</f>
        <v>0</v>
      </c>
      <c r="U41" s="18">
        <f t="shared" si="0"/>
        <v>0</v>
      </c>
      <c r="V41" s="18">
        <f t="shared" si="1"/>
        <v>0</v>
      </c>
      <c r="W41" s="18">
        <f t="shared" si="2"/>
        <v>0</v>
      </c>
      <c r="X41" s="18">
        <f t="shared" si="3"/>
        <v>0</v>
      </c>
    </row>
    <row r="42" spans="1:24" x14ac:dyDescent="0.25">
      <c r="A42" s="8"/>
      <c r="B42" s="7"/>
      <c r="C42" s="8"/>
      <c r="D42" s="8"/>
      <c r="E42" s="9"/>
      <c r="F42" s="10"/>
      <c r="G42" s="10"/>
      <c r="H42" s="11"/>
      <c r="I42" s="12"/>
      <c r="J42" s="13"/>
      <c r="K42" s="13"/>
      <c r="L42" s="13"/>
      <c r="M42" s="13"/>
      <c r="N42" s="37" t="str">
        <f>ContractorPayroll[[#This Row],[Leave blank]]&amp;" "&amp;ContractorPayroll[[#This Row],[Employee number or code]]</f>
        <v xml:space="preserve"> </v>
      </c>
      <c r="O42" s="14" t="str">
        <f>_xlfn.IFNA(IF(D42="","",VLOOKUP(ContractorPayroll[[#This Row],[Position / Title]],[1]Lists!I:K,3,FALSE)),"")</f>
        <v/>
      </c>
      <c r="P42" s="38" t="str">
        <f>IF(ContractorPayroll[[#This Row],[Position / Title]]="","",VLOOKUP(ContractorPayroll[[#This Row],[Position / Title]],[1]Lists!I:K,2,FALSE))</f>
        <v/>
      </c>
      <c r="Q42" s="16" t="str">
        <f>IF(E42="","",ContractorPayroll[[#This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2" s="17">
        <f>IFERROR(IF(ContractorPayroll[[#This Row],[Annual Cost of Wage Increase included in Rate Adjustment]]=0,0,S42*'[1]Facility Info Input'!$F$10),0)</f>
        <v>0</v>
      </c>
      <c r="U42" s="18">
        <f t="shared" si="0"/>
        <v>0</v>
      </c>
      <c r="V42" s="18">
        <f t="shared" si="1"/>
        <v>0</v>
      </c>
      <c r="W42" s="18">
        <f t="shared" si="2"/>
        <v>0</v>
      </c>
      <c r="X42" s="18">
        <f t="shared" si="3"/>
        <v>0</v>
      </c>
    </row>
    <row r="43" spans="1:24" x14ac:dyDescent="0.25">
      <c r="A43" s="8"/>
      <c r="B43" s="7"/>
      <c r="C43" s="8"/>
      <c r="D43" s="8"/>
      <c r="E43" s="9"/>
      <c r="F43" s="10"/>
      <c r="G43" s="10"/>
      <c r="H43" s="11"/>
      <c r="I43" s="12"/>
      <c r="J43" s="13"/>
      <c r="K43" s="13"/>
      <c r="L43" s="13"/>
      <c r="M43" s="13"/>
      <c r="N43" s="37" t="str">
        <f>ContractorPayroll[[#This Row],[Leave blank]]&amp;" "&amp;ContractorPayroll[[#This Row],[Employee number or code]]</f>
        <v xml:space="preserve"> </v>
      </c>
      <c r="O43" s="14" t="str">
        <f>_xlfn.IFNA(IF(D43="","",VLOOKUP(ContractorPayroll[[#This Row],[Position / Title]],[1]Lists!I:K,3,FALSE)),"")</f>
        <v/>
      </c>
      <c r="P43" s="38" t="str">
        <f>IF(ContractorPayroll[[#This Row],[Position / Title]]="","",VLOOKUP(ContractorPayroll[[#This Row],[Position / Title]],[1]Lists!I:K,2,FALSE))</f>
        <v/>
      </c>
      <c r="Q43" s="16" t="str">
        <f>IF(E43="","",ContractorPayroll[[#This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3" s="17">
        <f>IFERROR(IF(ContractorPayroll[[#This Row],[Annual Cost of Wage Increase included in Rate Adjustment]]=0,0,S43*'[1]Facility Info Input'!$F$10),0)</f>
        <v>0</v>
      </c>
      <c r="U43" s="18">
        <f t="shared" si="0"/>
        <v>0</v>
      </c>
      <c r="V43" s="18">
        <f t="shared" si="1"/>
        <v>0</v>
      </c>
      <c r="W43" s="18">
        <f t="shared" si="2"/>
        <v>0</v>
      </c>
      <c r="X43" s="18">
        <f t="shared" si="3"/>
        <v>0</v>
      </c>
    </row>
    <row r="44" spans="1:24" x14ac:dyDescent="0.25">
      <c r="A44" s="8"/>
      <c r="B44" s="7"/>
      <c r="C44" s="8"/>
      <c r="D44" s="8"/>
      <c r="E44" s="9"/>
      <c r="F44" s="10"/>
      <c r="G44" s="10"/>
      <c r="H44" s="11"/>
      <c r="I44" s="12"/>
      <c r="J44" s="13"/>
      <c r="K44" s="13"/>
      <c r="L44" s="13"/>
      <c r="M44" s="13"/>
      <c r="N44" s="37" t="str">
        <f>ContractorPayroll[[#This Row],[Leave blank]]&amp;" "&amp;ContractorPayroll[[#This Row],[Employee number or code]]</f>
        <v xml:space="preserve"> </v>
      </c>
      <c r="O44" s="14" t="str">
        <f>_xlfn.IFNA(IF(D44="","",VLOOKUP(ContractorPayroll[[#This Row],[Position / Title]],[1]Lists!I:K,3,FALSE)),"")</f>
        <v/>
      </c>
      <c r="P44" s="38" t="str">
        <f>IF(ContractorPayroll[[#This Row],[Position / Title]]="","",VLOOKUP(ContractorPayroll[[#This Row],[Position / Title]],[1]Lists!I:K,2,FALSE))</f>
        <v/>
      </c>
      <c r="Q44" s="16" t="str">
        <f>IF(E44="","",ContractorPayroll[[#This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4" s="17">
        <f>IFERROR(IF(ContractorPayroll[[#This Row],[Annual Cost of Wage Increase included in Rate Adjustment]]=0,0,S44*'[1]Facility Info Input'!$F$10),0)</f>
        <v>0</v>
      </c>
      <c r="U44" s="18">
        <f t="shared" si="0"/>
        <v>0</v>
      </c>
      <c r="V44" s="18">
        <f t="shared" si="1"/>
        <v>0</v>
      </c>
      <c r="W44" s="18">
        <f t="shared" si="2"/>
        <v>0</v>
      </c>
      <c r="X44" s="18">
        <f t="shared" si="3"/>
        <v>0</v>
      </c>
    </row>
    <row r="45" spans="1:24" x14ac:dyDescent="0.25">
      <c r="A45" s="8"/>
      <c r="B45" s="7"/>
      <c r="C45" s="8"/>
      <c r="D45" s="8"/>
      <c r="E45" s="9"/>
      <c r="F45" s="10"/>
      <c r="G45" s="10"/>
      <c r="H45" s="11"/>
      <c r="I45" s="12"/>
      <c r="J45" s="13"/>
      <c r="K45" s="13"/>
      <c r="L45" s="13"/>
      <c r="M45" s="13"/>
      <c r="N45" s="37" t="str">
        <f>ContractorPayroll[[#This Row],[Leave blank]]&amp;" "&amp;ContractorPayroll[[#This Row],[Employee number or code]]</f>
        <v xml:space="preserve"> </v>
      </c>
      <c r="O45" s="14" t="str">
        <f>_xlfn.IFNA(IF(D45="","",VLOOKUP(ContractorPayroll[[#This Row],[Position / Title]],[1]Lists!I:K,3,FALSE)),"")</f>
        <v/>
      </c>
      <c r="P45" s="38" t="str">
        <f>IF(ContractorPayroll[[#This Row],[Position / Title]]="","",VLOOKUP(ContractorPayroll[[#This Row],[Position / Title]],[1]Lists!I:K,2,FALSE))</f>
        <v/>
      </c>
      <c r="Q45" s="16" t="str">
        <f>IF(E45="","",ContractorPayroll[[#This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5" s="17">
        <f>IFERROR(IF(ContractorPayroll[[#This Row],[Annual Cost of Wage Increase included in Rate Adjustment]]=0,0,S45*'[1]Facility Info Input'!$F$10),0)</f>
        <v>0</v>
      </c>
      <c r="U45" s="18">
        <f t="shared" si="0"/>
        <v>0</v>
      </c>
      <c r="V45" s="18">
        <f t="shared" si="1"/>
        <v>0</v>
      </c>
      <c r="W45" s="18">
        <f t="shared" si="2"/>
        <v>0</v>
      </c>
      <c r="X45" s="18">
        <f t="shared" si="3"/>
        <v>0</v>
      </c>
    </row>
    <row r="46" spans="1:24" x14ac:dyDescent="0.25">
      <c r="A46" s="8"/>
      <c r="B46" s="7"/>
      <c r="C46" s="8"/>
      <c r="D46" s="8"/>
      <c r="E46" s="9"/>
      <c r="F46" s="10"/>
      <c r="G46" s="10"/>
      <c r="H46" s="11"/>
      <c r="I46" s="12"/>
      <c r="J46" s="13"/>
      <c r="K46" s="13"/>
      <c r="L46" s="13"/>
      <c r="M46" s="13"/>
      <c r="N46" s="37" t="str">
        <f>ContractorPayroll[[#This Row],[Leave blank]]&amp;" "&amp;ContractorPayroll[[#This Row],[Employee number or code]]</f>
        <v xml:space="preserve"> </v>
      </c>
      <c r="O46" s="14" t="str">
        <f>_xlfn.IFNA(IF(D46="","",VLOOKUP(ContractorPayroll[[#This Row],[Position / Title]],[1]Lists!I:K,3,FALSE)),"")</f>
        <v/>
      </c>
      <c r="P46" s="38" t="str">
        <f>IF(ContractorPayroll[[#This Row],[Position / Title]]="","",VLOOKUP(ContractorPayroll[[#This Row],[Position / Title]],[1]Lists!I:K,2,FALSE))</f>
        <v/>
      </c>
      <c r="Q46" s="16" t="str">
        <f>IF(E46="","",ContractorPayroll[[#This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6" s="17">
        <f>IFERROR(IF(ContractorPayroll[[#This Row],[Annual Cost of Wage Increase included in Rate Adjustment]]=0,0,S46*'[1]Facility Info Input'!$F$10),0)</f>
        <v>0</v>
      </c>
      <c r="U46" s="18">
        <f t="shared" si="0"/>
        <v>0</v>
      </c>
      <c r="V46" s="18">
        <f t="shared" si="1"/>
        <v>0</v>
      </c>
      <c r="W46" s="18">
        <f t="shared" si="2"/>
        <v>0</v>
      </c>
      <c r="X46" s="18">
        <f t="shared" si="3"/>
        <v>0</v>
      </c>
    </row>
    <row r="47" spans="1:24" x14ac:dyDescent="0.25">
      <c r="A47" s="8"/>
      <c r="B47" s="7"/>
      <c r="C47" s="8"/>
      <c r="D47" s="8"/>
      <c r="E47" s="9"/>
      <c r="F47" s="10"/>
      <c r="G47" s="10"/>
      <c r="H47" s="11"/>
      <c r="I47" s="12"/>
      <c r="J47" s="13"/>
      <c r="K47" s="13"/>
      <c r="L47" s="13"/>
      <c r="M47" s="13"/>
      <c r="N47" s="37" t="str">
        <f>ContractorPayroll[[#This Row],[Leave blank]]&amp;" "&amp;ContractorPayroll[[#This Row],[Employee number or code]]</f>
        <v xml:space="preserve"> </v>
      </c>
      <c r="O47" s="14" t="str">
        <f>_xlfn.IFNA(IF(D47="","",VLOOKUP(ContractorPayroll[[#This Row],[Position / Title]],[1]Lists!I:K,3,FALSE)),"")</f>
        <v/>
      </c>
      <c r="P47" s="38" t="str">
        <f>IF(ContractorPayroll[[#This Row],[Position / Title]]="","",VLOOKUP(ContractorPayroll[[#This Row],[Position / Title]],[1]Lists!I:K,2,FALSE))</f>
        <v/>
      </c>
      <c r="Q47" s="16" t="str">
        <f>IF(E47="","",ContractorPayroll[[#This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7" s="17">
        <f>IFERROR(IF(ContractorPayroll[[#This Row],[Annual Cost of Wage Increase included in Rate Adjustment]]=0,0,S47*'[1]Facility Info Input'!$F$10),0)</f>
        <v>0</v>
      </c>
      <c r="U47" s="18">
        <f t="shared" si="0"/>
        <v>0</v>
      </c>
      <c r="V47" s="18">
        <f t="shared" si="1"/>
        <v>0</v>
      </c>
      <c r="W47" s="18">
        <f t="shared" si="2"/>
        <v>0</v>
      </c>
      <c r="X47" s="18">
        <f t="shared" si="3"/>
        <v>0</v>
      </c>
    </row>
    <row r="48" spans="1:24" x14ac:dyDescent="0.25">
      <c r="A48" s="8"/>
      <c r="B48" s="7"/>
      <c r="C48" s="8"/>
      <c r="D48" s="8"/>
      <c r="E48" s="9"/>
      <c r="F48" s="10"/>
      <c r="G48" s="10"/>
      <c r="H48" s="11"/>
      <c r="I48" s="12"/>
      <c r="J48" s="13"/>
      <c r="K48" s="13"/>
      <c r="L48" s="13"/>
      <c r="M48" s="13"/>
      <c r="N48" s="37" t="str">
        <f>ContractorPayroll[[#This Row],[Leave blank]]&amp;" "&amp;ContractorPayroll[[#This Row],[Employee number or code]]</f>
        <v xml:space="preserve"> </v>
      </c>
      <c r="O48" s="14" t="str">
        <f>_xlfn.IFNA(IF(D48="","",VLOOKUP(ContractorPayroll[[#This Row],[Position / Title]],[1]Lists!I:K,3,FALSE)),"")</f>
        <v/>
      </c>
      <c r="P48" s="38" t="str">
        <f>IF(ContractorPayroll[[#This Row],[Position / Title]]="","",VLOOKUP(ContractorPayroll[[#This Row],[Position / Title]],[1]Lists!I:K,2,FALSE))</f>
        <v/>
      </c>
      <c r="Q48" s="16" t="str">
        <f>IF(E48="","",ContractorPayroll[[#This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8" s="17">
        <f>IFERROR(IF(ContractorPayroll[[#This Row],[Annual Cost of Wage Increase included in Rate Adjustment]]=0,0,S48*'[1]Facility Info Input'!$F$10),0)</f>
        <v>0</v>
      </c>
      <c r="U48" s="18">
        <f t="shared" si="0"/>
        <v>0</v>
      </c>
      <c r="V48" s="18">
        <f t="shared" si="1"/>
        <v>0</v>
      </c>
      <c r="W48" s="18">
        <f t="shared" si="2"/>
        <v>0</v>
      </c>
      <c r="X48" s="18">
        <f t="shared" si="3"/>
        <v>0</v>
      </c>
    </row>
    <row r="49" spans="1:24" x14ac:dyDescent="0.25">
      <c r="A49" s="8"/>
      <c r="B49" s="7"/>
      <c r="C49" s="8"/>
      <c r="D49" s="8"/>
      <c r="E49" s="9"/>
      <c r="F49" s="10"/>
      <c r="G49" s="10"/>
      <c r="H49" s="11"/>
      <c r="I49" s="12"/>
      <c r="J49" s="13"/>
      <c r="K49" s="13"/>
      <c r="L49" s="13"/>
      <c r="M49" s="13"/>
      <c r="N49" s="37" t="str">
        <f>ContractorPayroll[[#This Row],[Leave blank]]&amp;" "&amp;ContractorPayroll[[#This Row],[Employee number or code]]</f>
        <v xml:space="preserve"> </v>
      </c>
      <c r="O49" s="14" t="str">
        <f>_xlfn.IFNA(IF(D49="","",VLOOKUP(ContractorPayroll[[#This Row],[Position / Title]],[1]Lists!I:K,3,FALSE)),"")</f>
        <v/>
      </c>
      <c r="P49" s="38" t="str">
        <f>IF(ContractorPayroll[[#This Row],[Position / Title]]="","",VLOOKUP(ContractorPayroll[[#This Row],[Position / Title]],[1]Lists!I:K,2,FALSE))</f>
        <v/>
      </c>
      <c r="Q49" s="16" t="str">
        <f>IF(E49="","",ContractorPayroll[[#This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9" s="17">
        <f>IFERROR(IF(ContractorPayroll[[#This Row],[Annual Cost of Wage Increase included in Rate Adjustment]]=0,0,S49*'[1]Facility Info Input'!$F$10),0)</f>
        <v>0</v>
      </c>
      <c r="U49" s="18">
        <f t="shared" si="0"/>
        <v>0</v>
      </c>
      <c r="V49" s="18">
        <f t="shared" si="1"/>
        <v>0</v>
      </c>
      <c r="W49" s="18">
        <f t="shared" si="2"/>
        <v>0</v>
      </c>
      <c r="X49" s="18">
        <f t="shared" si="3"/>
        <v>0</v>
      </c>
    </row>
    <row r="50" spans="1:24" x14ac:dyDescent="0.25">
      <c r="A50" s="8"/>
      <c r="B50" s="7"/>
      <c r="C50" s="8"/>
      <c r="D50" s="8"/>
      <c r="E50" s="9"/>
      <c r="F50" s="10"/>
      <c r="G50" s="10"/>
      <c r="H50" s="11"/>
      <c r="I50" s="12"/>
      <c r="J50" s="13"/>
      <c r="K50" s="13"/>
      <c r="L50" s="13"/>
      <c r="M50" s="13"/>
      <c r="N50" s="37" t="str">
        <f>ContractorPayroll[[#This Row],[Leave blank]]&amp;" "&amp;ContractorPayroll[[#This Row],[Employee number or code]]</f>
        <v xml:space="preserve"> </v>
      </c>
      <c r="O50" s="14" t="str">
        <f>_xlfn.IFNA(IF(D50="","",VLOOKUP(ContractorPayroll[[#This Row],[Position / Title]],[1]Lists!I:K,3,FALSE)),"")</f>
        <v/>
      </c>
      <c r="P50" s="38" t="str">
        <f>IF(ContractorPayroll[[#This Row],[Position / Title]]="","",VLOOKUP(ContractorPayroll[[#This Row],[Position / Title]],[1]Lists!I:K,2,FALSE))</f>
        <v/>
      </c>
      <c r="Q50" s="16" t="str">
        <f>IF(E50="","",ContractorPayroll[[#This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0" s="17">
        <f>IFERROR(IF(ContractorPayroll[[#This Row],[Annual Cost of Wage Increase included in Rate Adjustment]]=0,0,S50*'[1]Facility Info Input'!$F$10),0)</f>
        <v>0</v>
      </c>
      <c r="U50" s="18">
        <f t="shared" si="0"/>
        <v>0</v>
      </c>
      <c r="V50" s="18">
        <f t="shared" si="1"/>
        <v>0</v>
      </c>
      <c r="W50" s="18">
        <f t="shared" si="2"/>
        <v>0</v>
      </c>
      <c r="X50" s="18">
        <f t="shared" si="3"/>
        <v>0</v>
      </c>
    </row>
    <row r="51" spans="1:24" x14ac:dyDescent="0.25">
      <c r="A51" s="8"/>
      <c r="B51" s="7"/>
      <c r="C51" s="8"/>
      <c r="D51" s="8"/>
      <c r="E51" s="9"/>
      <c r="F51" s="10"/>
      <c r="G51" s="10"/>
      <c r="H51" s="11"/>
      <c r="I51" s="12"/>
      <c r="J51" s="13"/>
      <c r="K51" s="13"/>
      <c r="L51" s="13"/>
      <c r="M51" s="13"/>
      <c r="N51" s="37" t="str">
        <f>ContractorPayroll[[#This Row],[Leave blank]]&amp;" "&amp;ContractorPayroll[[#This Row],[Employee number or code]]</f>
        <v xml:space="preserve"> </v>
      </c>
      <c r="O51" s="14" t="str">
        <f>_xlfn.IFNA(IF(D51="","",VLOOKUP(ContractorPayroll[[#This Row],[Position / Title]],[1]Lists!I:K,3,FALSE)),"")</f>
        <v/>
      </c>
      <c r="P51" s="38" t="str">
        <f>IF(ContractorPayroll[[#This Row],[Position / Title]]="","",VLOOKUP(ContractorPayroll[[#This Row],[Position / Title]],[1]Lists!I:K,2,FALSE))</f>
        <v/>
      </c>
      <c r="Q51" s="16" t="str">
        <f>IF(E51="","",ContractorPayroll[[#This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1" s="17">
        <f>IFERROR(IF(ContractorPayroll[[#This Row],[Annual Cost of Wage Increase included in Rate Adjustment]]=0,0,S51*'[1]Facility Info Input'!$F$10),0)</f>
        <v>0</v>
      </c>
      <c r="U51" s="18">
        <f t="shared" si="0"/>
        <v>0</v>
      </c>
      <c r="V51" s="18">
        <f t="shared" si="1"/>
        <v>0</v>
      </c>
      <c r="W51" s="18">
        <f t="shared" si="2"/>
        <v>0</v>
      </c>
      <c r="X51" s="18">
        <f t="shared" si="3"/>
        <v>0</v>
      </c>
    </row>
    <row r="52" spans="1:24" x14ac:dyDescent="0.25">
      <c r="A52" s="8"/>
      <c r="B52" s="7"/>
      <c r="C52" s="8"/>
      <c r="D52" s="8"/>
      <c r="E52" s="9"/>
      <c r="F52" s="10"/>
      <c r="G52" s="10"/>
      <c r="H52" s="11"/>
      <c r="I52" s="12"/>
      <c r="J52" s="13"/>
      <c r="K52" s="13"/>
      <c r="L52" s="13"/>
      <c r="M52" s="13"/>
      <c r="N52" s="37" t="str">
        <f>ContractorPayroll[[#This Row],[Leave blank]]&amp;" "&amp;ContractorPayroll[[#This Row],[Employee number or code]]</f>
        <v xml:space="preserve"> </v>
      </c>
      <c r="O52" s="14" t="str">
        <f>_xlfn.IFNA(IF(D52="","",VLOOKUP(ContractorPayroll[[#This Row],[Position / Title]],[1]Lists!I:K,3,FALSE)),"")</f>
        <v/>
      </c>
      <c r="P52" s="38" t="str">
        <f>IF(ContractorPayroll[[#This Row],[Position / Title]]="","",VLOOKUP(ContractorPayroll[[#This Row],[Position / Title]],[1]Lists!I:K,2,FALSE))</f>
        <v/>
      </c>
      <c r="Q52" s="16" t="str">
        <f>IF(E52="","",ContractorPayroll[[#This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2" s="17">
        <f>IFERROR(IF(ContractorPayroll[[#This Row],[Annual Cost of Wage Increase included in Rate Adjustment]]=0,0,S52*'[1]Facility Info Input'!$F$10),0)</f>
        <v>0</v>
      </c>
      <c r="U52" s="18">
        <f t="shared" si="0"/>
        <v>0</v>
      </c>
      <c r="V52" s="18">
        <f t="shared" si="1"/>
        <v>0</v>
      </c>
      <c r="W52" s="18">
        <f t="shared" si="2"/>
        <v>0</v>
      </c>
      <c r="X52" s="18">
        <f t="shared" si="3"/>
        <v>0</v>
      </c>
    </row>
    <row r="53" spans="1:24" x14ac:dyDescent="0.25">
      <c r="A53" s="8"/>
      <c r="B53" s="7"/>
      <c r="C53" s="8"/>
      <c r="D53" s="8"/>
      <c r="E53" s="9"/>
      <c r="F53" s="10"/>
      <c r="G53" s="10"/>
      <c r="H53" s="11"/>
      <c r="I53" s="12"/>
      <c r="J53" s="13"/>
      <c r="K53" s="13"/>
      <c r="L53" s="13"/>
      <c r="M53" s="13"/>
      <c r="N53" s="37" t="str">
        <f>ContractorPayroll[[#This Row],[Leave blank]]&amp;" "&amp;ContractorPayroll[[#This Row],[Employee number or code]]</f>
        <v xml:space="preserve"> </v>
      </c>
      <c r="O53" s="14" t="str">
        <f>_xlfn.IFNA(IF(D53="","",VLOOKUP(ContractorPayroll[[#This Row],[Position / Title]],[1]Lists!I:K,3,FALSE)),"")</f>
        <v/>
      </c>
      <c r="P53" s="38" t="str">
        <f>IF(ContractorPayroll[[#This Row],[Position / Title]]="","",VLOOKUP(ContractorPayroll[[#This Row],[Position / Title]],[1]Lists!I:K,2,FALSE))</f>
        <v/>
      </c>
      <c r="Q53" s="16" t="str">
        <f>IF(E53="","",ContractorPayroll[[#This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3" s="17">
        <f>IFERROR(IF(ContractorPayroll[[#This Row],[Annual Cost of Wage Increase included in Rate Adjustment]]=0,0,S53*'[1]Facility Info Input'!$F$10),0)</f>
        <v>0</v>
      </c>
      <c r="U53" s="18">
        <f t="shared" si="0"/>
        <v>0</v>
      </c>
      <c r="V53" s="18">
        <f t="shared" si="1"/>
        <v>0</v>
      </c>
      <c r="W53" s="18">
        <f t="shared" si="2"/>
        <v>0</v>
      </c>
      <c r="X53" s="18">
        <f t="shared" si="3"/>
        <v>0</v>
      </c>
    </row>
    <row r="54" spans="1:24" x14ac:dyDescent="0.25">
      <c r="A54" s="8"/>
      <c r="B54" s="7"/>
      <c r="C54" s="8"/>
      <c r="D54" s="8"/>
      <c r="E54" s="9"/>
      <c r="F54" s="10"/>
      <c r="G54" s="10"/>
      <c r="H54" s="11"/>
      <c r="I54" s="12"/>
      <c r="J54" s="13"/>
      <c r="K54" s="13"/>
      <c r="L54" s="13"/>
      <c r="M54" s="13"/>
      <c r="N54" s="37" t="str">
        <f>ContractorPayroll[[#This Row],[Leave blank]]&amp;" "&amp;ContractorPayroll[[#This Row],[Employee number or code]]</f>
        <v xml:space="preserve"> </v>
      </c>
      <c r="O54" s="14" t="str">
        <f>_xlfn.IFNA(IF(D54="","",VLOOKUP(ContractorPayroll[[#This Row],[Position / Title]],[1]Lists!I:K,3,FALSE)),"")</f>
        <v/>
      </c>
      <c r="P54" s="38" t="str">
        <f>IF(ContractorPayroll[[#This Row],[Position / Title]]="","",VLOOKUP(ContractorPayroll[[#This Row],[Position / Title]],[1]Lists!I:K,2,FALSE))</f>
        <v/>
      </c>
      <c r="Q54" s="16" t="str">
        <f>IF(E54="","",ContractorPayroll[[#This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4" s="17">
        <f>IFERROR(IF(ContractorPayroll[[#This Row],[Annual Cost of Wage Increase included in Rate Adjustment]]=0,0,S54*'[1]Facility Info Input'!$F$10),0)</f>
        <v>0</v>
      </c>
      <c r="U54" s="18">
        <f t="shared" si="0"/>
        <v>0</v>
      </c>
      <c r="V54" s="18">
        <f t="shared" si="1"/>
        <v>0</v>
      </c>
      <c r="W54" s="18">
        <f t="shared" si="2"/>
        <v>0</v>
      </c>
      <c r="X54" s="18">
        <f t="shared" si="3"/>
        <v>0</v>
      </c>
    </row>
    <row r="55" spans="1:24" x14ac:dyDescent="0.25">
      <c r="A55" s="8"/>
      <c r="B55" s="7"/>
      <c r="C55" s="8"/>
      <c r="D55" s="8"/>
      <c r="E55" s="9"/>
      <c r="F55" s="10"/>
      <c r="G55" s="10"/>
      <c r="H55" s="11"/>
      <c r="I55" s="12"/>
      <c r="J55" s="13"/>
      <c r="K55" s="13"/>
      <c r="L55" s="13"/>
      <c r="M55" s="13"/>
      <c r="N55" s="37" t="str">
        <f>ContractorPayroll[[#This Row],[Leave blank]]&amp;" "&amp;ContractorPayroll[[#This Row],[Employee number or code]]</f>
        <v xml:space="preserve"> </v>
      </c>
      <c r="O55" s="14" t="str">
        <f>_xlfn.IFNA(IF(D55="","",VLOOKUP(ContractorPayroll[[#This Row],[Position / Title]],[1]Lists!I:K,3,FALSE)),"")</f>
        <v/>
      </c>
      <c r="P55" s="38" t="str">
        <f>IF(ContractorPayroll[[#This Row],[Position / Title]]="","",VLOOKUP(ContractorPayroll[[#This Row],[Position / Title]],[1]Lists!I:K,2,FALSE))</f>
        <v/>
      </c>
      <c r="Q55" s="16" t="str">
        <f>IF(E55="","",ContractorPayroll[[#This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5" s="17">
        <f>IFERROR(IF(ContractorPayroll[[#This Row],[Annual Cost of Wage Increase included in Rate Adjustment]]=0,0,S55*'[1]Facility Info Input'!$F$10),0)</f>
        <v>0</v>
      </c>
      <c r="U55" s="18">
        <f t="shared" si="0"/>
        <v>0</v>
      </c>
      <c r="V55" s="18">
        <f t="shared" si="1"/>
        <v>0</v>
      </c>
      <c r="W55" s="18">
        <f t="shared" si="2"/>
        <v>0</v>
      </c>
      <c r="X55" s="18">
        <f t="shared" si="3"/>
        <v>0</v>
      </c>
    </row>
    <row r="56" spans="1:24" x14ac:dyDescent="0.25">
      <c r="A56" s="8"/>
      <c r="B56" s="7"/>
      <c r="C56" s="8"/>
      <c r="D56" s="8"/>
      <c r="E56" s="9"/>
      <c r="F56" s="10"/>
      <c r="G56" s="10"/>
      <c r="H56" s="11"/>
      <c r="I56" s="12"/>
      <c r="J56" s="13"/>
      <c r="K56" s="13"/>
      <c r="L56" s="13"/>
      <c r="M56" s="13"/>
      <c r="N56" s="37" t="str">
        <f>ContractorPayroll[[#This Row],[Leave blank]]&amp;" "&amp;ContractorPayroll[[#This Row],[Employee number or code]]</f>
        <v xml:space="preserve"> </v>
      </c>
      <c r="O56" s="14" t="str">
        <f>_xlfn.IFNA(IF(D56="","",VLOOKUP(ContractorPayroll[[#This Row],[Position / Title]],[1]Lists!I:K,3,FALSE)),"")</f>
        <v/>
      </c>
      <c r="P56" s="38" t="str">
        <f>IF(ContractorPayroll[[#This Row],[Position / Title]]="","",VLOOKUP(ContractorPayroll[[#This Row],[Position / Title]],[1]Lists!I:K,2,FALSE))</f>
        <v/>
      </c>
      <c r="Q56" s="16" t="str">
        <f>IF(E56="","",ContractorPayroll[[#This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6" s="17">
        <f>IFERROR(IF(ContractorPayroll[[#This Row],[Annual Cost of Wage Increase included in Rate Adjustment]]=0,0,S56*'[1]Facility Info Input'!$F$10),0)</f>
        <v>0</v>
      </c>
      <c r="U56" s="18">
        <f t="shared" si="0"/>
        <v>0</v>
      </c>
      <c r="V56" s="18">
        <f t="shared" si="1"/>
        <v>0</v>
      </c>
      <c r="W56" s="18">
        <f t="shared" si="2"/>
        <v>0</v>
      </c>
      <c r="X56" s="18">
        <f t="shared" si="3"/>
        <v>0</v>
      </c>
    </row>
    <row r="57" spans="1:24" x14ac:dyDescent="0.25">
      <c r="A57" s="8"/>
      <c r="B57" s="7"/>
      <c r="C57" s="8"/>
      <c r="D57" s="8"/>
      <c r="E57" s="9"/>
      <c r="F57" s="10"/>
      <c r="G57" s="10"/>
      <c r="H57" s="11"/>
      <c r="I57" s="12"/>
      <c r="J57" s="13"/>
      <c r="K57" s="13"/>
      <c r="L57" s="13"/>
      <c r="M57" s="13"/>
      <c r="N57" s="37" t="str">
        <f>ContractorPayroll[[#This Row],[Leave blank]]&amp;" "&amp;ContractorPayroll[[#This Row],[Employee number or code]]</f>
        <v xml:space="preserve"> </v>
      </c>
      <c r="O57" s="14" t="str">
        <f>_xlfn.IFNA(IF(D57="","",VLOOKUP(ContractorPayroll[[#This Row],[Position / Title]],[1]Lists!I:K,3,FALSE)),"")</f>
        <v/>
      </c>
      <c r="P57" s="38" t="str">
        <f>IF(ContractorPayroll[[#This Row],[Position / Title]]="","",VLOOKUP(ContractorPayroll[[#This Row],[Position / Title]],[1]Lists!I:K,2,FALSE))</f>
        <v/>
      </c>
      <c r="Q57" s="16" t="str">
        <f>IF(E57="","",ContractorPayroll[[#This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7" s="17">
        <f>IFERROR(IF(ContractorPayroll[[#This Row],[Annual Cost of Wage Increase included in Rate Adjustment]]=0,0,S57*'[1]Facility Info Input'!$F$10),0)</f>
        <v>0</v>
      </c>
      <c r="U57" s="18">
        <f t="shared" si="0"/>
        <v>0</v>
      </c>
      <c r="V57" s="18">
        <f t="shared" si="1"/>
        <v>0</v>
      </c>
      <c r="W57" s="18">
        <f t="shared" si="2"/>
        <v>0</v>
      </c>
      <c r="X57" s="18">
        <f t="shared" si="3"/>
        <v>0</v>
      </c>
    </row>
    <row r="58" spans="1:24" x14ac:dyDescent="0.25">
      <c r="A58" s="8"/>
      <c r="B58" s="7"/>
      <c r="C58" s="8"/>
      <c r="D58" s="8"/>
      <c r="E58" s="9"/>
      <c r="F58" s="10"/>
      <c r="G58" s="10"/>
      <c r="H58" s="11"/>
      <c r="I58" s="12"/>
      <c r="J58" s="13"/>
      <c r="K58" s="13"/>
      <c r="L58" s="13"/>
      <c r="M58" s="13"/>
      <c r="N58" s="37" t="str">
        <f>ContractorPayroll[[#This Row],[Leave blank]]&amp;" "&amp;ContractorPayroll[[#This Row],[Employee number or code]]</f>
        <v xml:space="preserve"> </v>
      </c>
      <c r="O58" s="14" t="str">
        <f>_xlfn.IFNA(IF(D58="","",VLOOKUP(ContractorPayroll[[#This Row],[Position / Title]],[1]Lists!I:K,3,FALSE)),"")</f>
        <v/>
      </c>
      <c r="P58" s="38" t="str">
        <f>IF(ContractorPayroll[[#This Row],[Position / Title]]="","",VLOOKUP(ContractorPayroll[[#This Row],[Position / Title]],[1]Lists!I:K,2,FALSE))</f>
        <v/>
      </c>
      <c r="Q58" s="16" t="str">
        <f>IF(E58="","",ContractorPayroll[[#This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8" s="17">
        <f>IFERROR(IF(ContractorPayroll[[#This Row],[Annual Cost of Wage Increase included in Rate Adjustment]]=0,0,S58*'[1]Facility Info Input'!$F$10),0)</f>
        <v>0</v>
      </c>
      <c r="U58" s="18">
        <f t="shared" si="0"/>
        <v>0</v>
      </c>
      <c r="V58" s="18">
        <f t="shared" si="1"/>
        <v>0</v>
      </c>
      <c r="W58" s="18">
        <f t="shared" si="2"/>
        <v>0</v>
      </c>
      <c r="X58" s="18">
        <f t="shared" si="3"/>
        <v>0</v>
      </c>
    </row>
    <row r="59" spans="1:24" x14ac:dyDescent="0.25">
      <c r="A59" s="8"/>
      <c r="B59" s="7"/>
      <c r="C59" s="8"/>
      <c r="D59" s="8"/>
      <c r="E59" s="9"/>
      <c r="F59" s="10"/>
      <c r="G59" s="10"/>
      <c r="H59" s="11"/>
      <c r="I59" s="12"/>
      <c r="J59" s="13"/>
      <c r="K59" s="13"/>
      <c r="L59" s="13"/>
      <c r="M59" s="13"/>
      <c r="N59" s="37" t="str">
        <f>ContractorPayroll[[#This Row],[Leave blank]]&amp;" "&amp;ContractorPayroll[[#This Row],[Employee number or code]]</f>
        <v xml:space="preserve"> </v>
      </c>
      <c r="O59" s="14" t="str">
        <f>_xlfn.IFNA(IF(D59="","",VLOOKUP(ContractorPayroll[[#This Row],[Position / Title]],[1]Lists!I:K,3,FALSE)),"")</f>
        <v/>
      </c>
      <c r="P59" s="38" t="str">
        <f>IF(ContractorPayroll[[#This Row],[Position / Title]]="","",VLOOKUP(ContractorPayroll[[#This Row],[Position / Title]],[1]Lists!I:K,2,FALSE))</f>
        <v/>
      </c>
      <c r="Q59" s="16" t="str">
        <f>IF(E59="","",ContractorPayroll[[#This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9" s="17">
        <f>IFERROR(IF(ContractorPayroll[[#This Row],[Annual Cost of Wage Increase included in Rate Adjustment]]=0,0,S59*'[1]Facility Info Input'!$F$10),0)</f>
        <v>0</v>
      </c>
      <c r="U59" s="18">
        <f t="shared" si="0"/>
        <v>0</v>
      </c>
      <c r="V59" s="18">
        <f t="shared" si="1"/>
        <v>0</v>
      </c>
      <c r="W59" s="18">
        <f t="shared" si="2"/>
        <v>0</v>
      </c>
      <c r="X59" s="18">
        <f t="shared" si="3"/>
        <v>0</v>
      </c>
    </row>
    <row r="60" spans="1:24" x14ac:dyDescent="0.25">
      <c r="A60" s="8"/>
      <c r="B60" s="7"/>
      <c r="C60" s="8"/>
      <c r="D60" s="8"/>
      <c r="E60" s="9"/>
      <c r="F60" s="10"/>
      <c r="G60" s="10"/>
      <c r="H60" s="11"/>
      <c r="I60" s="12"/>
      <c r="J60" s="13"/>
      <c r="K60" s="13"/>
      <c r="L60" s="13"/>
      <c r="M60" s="13"/>
      <c r="N60" s="37" t="str">
        <f>ContractorPayroll[[#This Row],[Leave blank]]&amp;" "&amp;ContractorPayroll[[#This Row],[Employee number or code]]</f>
        <v xml:space="preserve"> </v>
      </c>
      <c r="O60" s="14" t="str">
        <f>_xlfn.IFNA(IF(D60="","",VLOOKUP(ContractorPayroll[[#This Row],[Position / Title]],[1]Lists!I:K,3,FALSE)),"")</f>
        <v/>
      </c>
      <c r="P60" s="38" t="str">
        <f>IF(ContractorPayroll[[#This Row],[Position / Title]]="","",VLOOKUP(ContractorPayroll[[#This Row],[Position / Title]],[1]Lists!I:K,2,FALSE))</f>
        <v/>
      </c>
      <c r="Q60" s="16" t="str">
        <f>IF(E60="","",ContractorPayroll[[#This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0" s="17">
        <f>IFERROR(IF(ContractorPayroll[[#This Row],[Annual Cost of Wage Increase included in Rate Adjustment]]=0,0,S60*'[1]Facility Info Input'!$F$10),0)</f>
        <v>0</v>
      </c>
      <c r="U60" s="18">
        <f t="shared" si="0"/>
        <v>0</v>
      </c>
      <c r="V60" s="18">
        <f t="shared" si="1"/>
        <v>0</v>
      </c>
      <c r="W60" s="18">
        <f t="shared" si="2"/>
        <v>0</v>
      </c>
      <c r="X60" s="18">
        <f t="shared" si="3"/>
        <v>0</v>
      </c>
    </row>
    <row r="61" spans="1:24" x14ac:dyDescent="0.25">
      <c r="A61" s="8"/>
      <c r="B61" s="7"/>
      <c r="C61" s="8"/>
      <c r="D61" s="8"/>
      <c r="E61" s="9"/>
      <c r="F61" s="10"/>
      <c r="G61" s="10"/>
      <c r="H61" s="11"/>
      <c r="I61" s="12"/>
      <c r="J61" s="13"/>
      <c r="K61" s="13"/>
      <c r="L61" s="13"/>
      <c r="M61" s="13"/>
      <c r="N61" s="37" t="str">
        <f>ContractorPayroll[[#This Row],[Leave blank]]&amp;" "&amp;ContractorPayroll[[#This Row],[Employee number or code]]</f>
        <v xml:space="preserve"> </v>
      </c>
      <c r="O61" s="14" t="str">
        <f>_xlfn.IFNA(IF(D61="","",VLOOKUP(ContractorPayroll[[#This Row],[Position / Title]],[1]Lists!I:K,3,FALSE)),"")</f>
        <v/>
      </c>
      <c r="P61" s="38" t="str">
        <f>IF(ContractorPayroll[[#This Row],[Position / Title]]="","",VLOOKUP(ContractorPayroll[[#This Row],[Position / Title]],[1]Lists!I:K,2,FALSE))</f>
        <v/>
      </c>
      <c r="Q61" s="16" t="str">
        <f>IF(E61="","",ContractorPayroll[[#This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1" s="17">
        <f>IFERROR(IF(ContractorPayroll[[#This Row],[Annual Cost of Wage Increase included in Rate Adjustment]]=0,0,S61*'[1]Facility Info Input'!$F$10),0)</f>
        <v>0</v>
      </c>
      <c r="U61" s="18">
        <f t="shared" si="0"/>
        <v>0</v>
      </c>
      <c r="V61" s="18">
        <f t="shared" si="1"/>
        <v>0</v>
      </c>
      <c r="W61" s="18">
        <f t="shared" si="2"/>
        <v>0</v>
      </c>
      <c r="X61" s="18">
        <f t="shared" si="3"/>
        <v>0</v>
      </c>
    </row>
    <row r="62" spans="1:24" x14ac:dyDescent="0.25">
      <c r="A62" s="8"/>
      <c r="B62" s="7"/>
      <c r="C62" s="8"/>
      <c r="D62" s="8"/>
      <c r="E62" s="9"/>
      <c r="F62" s="10"/>
      <c r="G62" s="10"/>
      <c r="H62" s="11"/>
      <c r="I62" s="12"/>
      <c r="J62" s="13"/>
      <c r="K62" s="13"/>
      <c r="L62" s="13"/>
      <c r="M62" s="13"/>
      <c r="N62" s="37" t="str">
        <f>ContractorPayroll[[#This Row],[Leave blank]]&amp;" "&amp;ContractorPayroll[[#This Row],[Employee number or code]]</f>
        <v xml:space="preserve"> </v>
      </c>
      <c r="O62" s="14" t="str">
        <f>_xlfn.IFNA(IF(D62="","",VLOOKUP(ContractorPayroll[[#This Row],[Position / Title]],[1]Lists!I:K,3,FALSE)),"")</f>
        <v/>
      </c>
      <c r="P62" s="38" t="str">
        <f>IF(ContractorPayroll[[#This Row],[Position / Title]]="","",VLOOKUP(ContractorPayroll[[#This Row],[Position / Title]],[1]Lists!I:K,2,FALSE))</f>
        <v/>
      </c>
      <c r="Q62" s="16" t="str">
        <f>IF(E62="","",ContractorPayroll[[#This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2" s="17">
        <f>IFERROR(IF(ContractorPayroll[[#This Row],[Annual Cost of Wage Increase included in Rate Adjustment]]=0,0,S62*'[1]Facility Info Input'!$F$10),0)</f>
        <v>0</v>
      </c>
      <c r="U62" s="18">
        <f t="shared" si="0"/>
        <v>0</v>
      </c>
      <c r="V62" s="18">
        <f t="shared" si="1"/>
        <v>0</v>
      </c>
      <c r="W62" s="18">
        <f t="shared" si="2"/>
        <v>0</v>
      </c>
      <c r="X62" s="18">
        <f t="shared" si="3"/>
        <v>0</v>
      </c>
    </row>
    <row r="63" spans="1:24" x14ac:dyDescent="0.25">
      <c r="A63" s="8"/>
      <c r="B63" s="7"/>
      <c r="C63" s="8"/>
      <c r="D63" s="8"/>
      <c r="E63" s="9"/>
      <c r="F63" s="10"/>
      <c r="G63" s="10"/>
      <c r="H63" s="11"/>
      <c r="I63" s="12"/>
      <c r="J63" s="13"/>
      <c r="K63" s="13"/>
      <c r="L63" s="13"/>
      <c r="M63" s="13"/>
      <c r="N63" s="37" t="str">
        <f>ContractorPayroll[[#This Row],[Leave blank]]&amp;" "&amp;ContractorPayroll[[#This Row],[Employee number or code]]</f>
        <v xml:space="preserve"> </v>
      </c>
      <c r="O63" s="14" t="str">
        <f>_xlfn.IFNA(IF(D63="","",VLOOKUP(ContractorPayroll[[#This Row],[Position / Title]],[1]Lists!I:K,3,FALSE)),"")</f>
        <v/>
      </c>
      <c r="P63" s="38" t="str">
        <f>IF(ContractorPayroll[[#This Row],[Position / Title]]="","",VLOOKUP(ContractorPayroll[[#This Row],[Position / Title]],[1]Lists!I:K,2,FALSE))</f>
        <v/>
      </c>
      <c r="Q63" s="16" t="str">
        <f>IF(E63="","",ContractorPayroll[[#This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3" s="17">
        <f>IFERROR(IF(ContractorPayroll[[#This Row],[Annual Cost of Wage Increase included in Rate Adjustment]]=0,0,S63*'[1]Facility Info Input'!$F$10),0)</f>
        <v>0</v>
      </c>
      <c r="U63" s="18">
        <f t="shared" si="0"/>
        <v>0</v>
      </c>
      <c r="V63" s="18">
        <f t="shared" si="1"/>
        <v>0</v>
      </c>
      <c r="W63" s="18">
        <f t="shared" si="2"/>
        <v>0</v>
      </c>
      <c r="X63" s="18">
        <f t="shared" si="3"/>
        <v>0</v>
      </c>
    </row>
    <row r="64" spans="1:24" x14ac:dyDescent="0.25">
      <c r="A64" s="8"/>
      <c r="B64" s="7"/>
      <c r="C64" s="8"/>
      <c r="D64" s="8"/>
      <c r="E64" s="9"/>
      <c r="F64" s="10"/>
      <c r="G64" s="10"/>
      <c r="H64" s="11"/>
      <c r="I64" s="12"/>
      <c r="J64" s="13"/>
      <c r="K64" s="13"/>
      <c r="L64" s="13"/>
      <c r="M64" s="13"/>
      <c r="N64" s="37" t="str">
        <f>ContractorPayroll[[#This Row],[Leave blank]]&amp;" "&amp;ContractorPayroll[[#This Row],[Employee number or code]]</f>
        <v xml:space="preserve"> </v>
      </c>
      <c r="O64" s="14" t="str">
        <f>_xlfn.IFNA(IF(D64="","",VLOOKUP(ContractorPayroll[[#This Row],[Position / Title]],[1]Lists!I:K,3,FALSE)),"")</f>
        <v/>
      </c>
      <c r="P64" s="38" t="str">
        <f>IF(ContractorPayroll[[#This Row],[Position / Title]]="","",VLOOKUP(ContractorPayroll[[#This Row],[Position / Title]],[1]Lists!I:K,2,FALSE))</f>
        <v/>
      </c>
      <c r="Q64" s="16" t="str">
        <f>IF(E64="","",ContractorPayroll[[#This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4" s="17">
        <f>IFERROR(IF(ContractorPayroll[[#This Row],[Annual Cost of Wage Increase included in Rate Adjustment]]=0,0,S64*'[1]Facility Info Input'!$F$10),0)</f>
        <v>0</v>
      </c>
      <c r="U64" s="18">
        <f t="shared" si="0"/>
        <v>0</v>
      </c>
      <c r="V64" s="18">
        <f t="shared" si="1"/>
        <v>0</v>
      </c>
      <c r="W64" s="18">
        <f t="shared" si="2"/>
        <v>0</v>
      </c>
      <c r="X64" s="18">
        <f t="shared" si="3"/>
        <v>0</v>
      </c>
    </row>
    <row r="65" spans="1:24" x14ac:dyDescent="0.25">
      <c r="A65" s="8"/>
      <c r="B65" s="7"/>
      <c r="C65" s="8"/>
      <c r="D65" s="8"/>
      <c r="E65" s="9"/>
      <c r="F65" s="10"/>
      <c r="G65" s="10"/>
      <c r="H65" s="11"/>
      <c r="I65" s="12"/>
      <c r="J65" s="13"/>
      <c r="K65" s="13"/>
      <c r="L65" s="13"/>
      <c r="M65" s="13"/>
      <c r="N65" s="37" t="str">
        <f>ContractorPayroll[[#This Row],[Leave blank]]&amp;" "&amp;ContractorPayroll[[#This Row],[Employee number or code]]</f>
        <v xml:space="preserve"> </v>
      </c>
      <c r="O65" s="14" t="str">
        <f>_xlfn.IFNA(IF(D65="","",VLOOKUP(ContractorPayroll[[#This Row],[Position / Title]],[1]Lists!I:K,3,FALSE)),"")</f>
        <v/>
      </c>
      <c r="P65" s="38" t="str">
        <f>IF(ContractorPayroll[[#This Row],[Position / Title]]="","",VLOOKUP(ContractorPayroll[[#This Row],[Position / Title]],[1]Lists!I:K,2,FALSE))</f>
        <v/>
      </c>
      <c r="Q65" s="16" t="str">
        <f>IF(E65="","",ContractorPayroll[[#This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5" s="17">
        <f>IFERROR(IF(ContractorPayroll[[#This Row],[Annual Cost of Wage Increase included in Rate Adjustment]]=0,0,S65*'[1]Facility Info Input'!$F$10),0)</f>
        <v>0</v>
      </c>
      <c r="U65" s="18">
        <f t="shared" si="0"/>
        <v>0</v>
      </c>
      <c r="V65" s="18">
        <f t="shared" si="1"/>
        <v>0</v>
      </c>
      <c r="W65" s="18">
        <f t="shared" si="2"/>
        <v>0</v>
      </c>
      <c r="X65" s="18">
        <f t="shared" si="3"/>
        <v>0</v>
      </c>
    </row>
    <row r="66" spans="1:24" x14ac:dyDescent="0.25">
      <c r="A66" s="8"/>
      <c r="B66" s="7"/>
      <c r="C66" s="8"/>
      <c r="D66" s="8"/>
      <c r="E66" s="9"/>
      <c r="F66" s="10"/>
      <c r="G66" s="10"/>
      <c r="H66" s="11"/>
      <c r="I66" s="12"/>
      <c r="J66" s="13"/>
      <c r="K66" s="13"/>
      <c r="L66" s="13"/>
      <c r="M66" s="13"/>
      <c r="N66" s="37" t="str">
        <f>ContractorPayroll[[#This Row],[Leave blank]]&amp;" "&amp;ContractorPayroll[[#This Row],[Employee number or code]]</f>
        <v xml:space="preserve"> </v>
      </c>
      <c r="O66" s="14" t="str">
        <f>_xlfn.IFNA(IF(D66="","",VLOOKUP(ContractorPayroll[[#This Row],[Position / Title]],[1]Lists!I:K,3,FALSE)),"")</f>
        <v/>
      </c>
      <c r="P66" s="38" t="str">
        <f>IF(ContractorPayroll[[#This Row],[Position / Title]]="","",VLOOKUP(ContractorPayroll[[#This Row],[Position / Title]],[1]Lists!I:K,2,FALSE))</f>
        <v/>
      </c>
      <c r="Q66" s="16" t="str">
        <f>IF(E66="","",ContractorPayroll[[#This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6" s="17">
        <f>IFERROR(IF(ContractorPayroll[[#This Row],[Annual Cost of Wage Increase included in Rate Adjustment]]=0,0,S66*'[1]Facility Info Input'!$F$10),0)</f>
        <v>0</v>
      </c>
      <c r="U66" s="18">
        <f t="shared" ref="U66:U129" si="4">IFERROR(K66*S66,0)</f>
        <v>0</v>
      </c>
      <c r="V66" s="18">
        <f t="shared" ref="V66:V129" si="5">IFERROR(L66*S66,0)</f>
        <v>0</v>
      </c>
      <c r="W66" s="18">
        <f t="shared" ref="W66:W129" si="6">IFERROR(IF(I66="Yes",J66*S66,0),0)</f>
        <v>0</v>
      </c>
      <c r="X66" s="18">
        <f t="shared" si="3"/>
        <v>0</v>
      </c>
    </row>
    <row r="67" spans="1:24" x14ac:dyDescent="0.25">
      <c r="A67" s="8"/>
      <c r="B67" s="7"/>
      <c r="C67" s="8"/>
      <c r="D67" s="8"/>
      <c r="E67" s="9"/>
      <c r="F67" s="10"/>
      <c r="G67" s="10"/>
      <c r="H67" s="11"/>
      <c r="I67" s="12"/>
      <c r="J67" s="13"/>
      <c r="K67" s="13"/>
      <c r="L67" s="13"/>
      <c r="M67" s="13"/>
      <c r="N67" s="37" t="str">
        <f>ContractorPayroll[[#This Row],[Leave blank]]&amp;" "&amp;ContractorPayroll[[#This Row],[Employee number or code]]</f>
        <v xml:space="preserve"> </v>
      </c>
      <c r="O67" s="14" t="str">
        <f>_xlfn.IFNA(IF(D67="","",VLOOKUP(ContractorPayroll[[#This Row],[Position / Title]],[1]Lists!I:K,3,FALSE)),"")</f>
        <v/>
      </c>
      <c r="P67" s="38" t="str">
        <f>IF(ContractorPayroll[[#This Row],[Position / Title]]="","",VLOOKUP(ContractorPayroll[[#This Row],[Position / Title]],[1]Lists!I:K,2,FALSE))</f>
        <v/>
      </c>
      <c r="Q67" s="16" t="str">
        <f>IF(E67="","",ContractorPayroll[[#This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7" s="17">
        <f>IFERROR(IF(ContractorPayroll[[#This Row],[Annual Cost of Wage Increase included in Rate Adjustment]]=0,0,S67*'[1]Facility Info Input'!$F$10),0)</f>
        <v>0</v>
      </c>
      <c r="U67" s="18">
        <f t="shared" si="4"/>
        <v>0</v>
      </c>
      <c r="V67" s="18">
        <f t="shared" si="5"/>
        <v>0</v>
      </c>
      <c r="W67" s="18">
        <f t="shared" si="6"/>
        <v>0</v>
      </c>
      <c r="X67" s="18">
        <f t="shared" ref="X67:X130" si="7">IFERROR(SUM(S67:W67),0)</f>
        <v>0</v>
      </c>
    </row>
    <row r="68" spans="1:24" x14ac:dyDescent="0.25">
      <c r="A68" s="8"/>
      <c r="B68" s="7"/>
      <c r="C68" s="8"/>
      <c r="D68" s="8"/>
      <c r="E68" s="9"/>
      <c r="F68" s="10"/>
      <c r="G68" s="10"/>
      <c r="H68" s="11"/>
      <c r="I68" s="12"/>
      <c r="J68" s="13"/>
      <c r="K68" s="13"/>
      <c r="L68" s="13"/>
      <c r="M68" s="13"/>
      <c r="N68" s="37" t="str">
        <f>ContractorPayroll[[#This Row],[Leave blank]]&amp;" "&amp;ContractorPayroll[[#This Row],[Employee number or code]]</f>
        <v xml:space="preserve"> </v>
      </c>
      <c r="O68" s="14" t="str">
        <f>_xlfn.IFNA(IF(D68="","",VLOOKUP(ContractorPayroll[[#This Row],[Position / Title]],[1]Lists!I:K,3,FALSE)),"")</f>
        <v/>
      </c>
      <c r="P68" s="38" t="str">
        <f>IF(ContractorPayroll[[#This Row],[Position / Title]]="","",VLOOKUP(ContractorPayroll[[#This Row],[Position / Title]],[1]Lists!I:K,2,FALSE))</f>
        <v/>
      </c>
      <c r="Q68" s="16" t="str">
        <f>IF(E68="","",ContractorPayroll[[#This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8" s="17">
        <f>IFERROR(IF(ContractorPayroll[[#This Row],[Annual Cost of Wage Increase included in Rate Adjustment]]=0,0,S68*'[1]Facility Info Input'!$F$10),0)</f>
        <v>0</v>
      </c>
      <c r="U68" s="18">
        <f t="shared" si="4"/>
        <v>0</v>
      </c>
      <c r="V68" s="18">
        <f t="shared" si="5"/>
        <v>0</v>
      </c>
      <c r="W68" s="18">
        <f t="shared" si="6"/>
        <v>0</v>
      </c>
      <c r="X68" s="18">
        <f t="shared" si="7"/>
        <v>0</v>
      </c>
    </row>
    <row r="69" spans="1:24" x14ac:dyDescent="0.25">
      <c r="A69" s="8"/>
      <c r="B69" s="7"/>
      <c r="C69" s="8"/>
      <c r="D69" s="8"/>
      <c r="E69" s="9"/>
      <c r="F69" s="10"/>
      <c r="G69" s="10"/>
      <c r="H69" s="11"/>
      <c r="I69" s="12"/>
      <c r="J69" s="13"/>
      <c r="K69" s="13"/>
      <c r="L69" s="13"/>
      <c r="M69" s="13"/>
      <c r="N69" s="37" t="str">
        <f>ContractorPayroll[[#This Row],[Leave blank]]&amp;" "&amp;ContractorPayroll[[#This Row],[Employee number or code]]</f>
        <v xml:space="preserve"> </v>
      </c>
      <c r="O69" s="14" t="str">
        <f>_xlfn.IFNA(IF(D69="","",VLOOKUP(ContractorPayroll[[#This Row],[Position / Title]],[1]Lists!I:K,3,FALSE)),"")</f>
        <v/>
      </c>
      <c r="P69" s="38" t="str">
        <f>IF(ContractorPayroll[[#This Row],[Position / Title]]="","",VLOOKUP(ContractorPayroll[[#This Row],[Position / Title]],[1]Lists!I:K,2,FALSE))</f>
        <v/>
      </c>
      <c r="Q69" s="16" t="str">
        <f>IF(E69="","",ContractorPayroll[[#This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9" s="17">
        <f>IFERROR(IF(ContractorPayroll[[#This Row],[Annual Cost of Wage Increase included in Rate Adjustment]]=0,0,S69*'[1]Facility Info Input'!$F$10),0)</f>
        <v>0</v>
      </c>
      <c r="U69" s="18">
        <f t="shared" si="4"/>
        <v>0</v>
      </c>
      <c r="V69" s="18">
        <f t="shared" si="5"/>
        <v>0</v>
      </c>
      <c r="W69" s="18">
        <f t="shared" si="6"/>
        <v>0</v>
      </c>
      <c r="X69" s="18">
        <f t="shared" si="7"/>
        <v>0</v>
      </c>
    </row>
    <row r="70" spans="1:24" x14ac:dyDescent="0.25">
      <c r="A70" s="8"/>
      <c r="B70" s="7"/>
      <c r="C70" s="8"/>
      <c r="D70" s="8"/>
      <c r="E70" s="9"/>
      <c r="F70" s="10"/>
      <c r="G70" s="10"/>
      <c r="H70" s="11"/>
      <c r="I70" s="12"/>
      <c r="J70" s="13"/>
      <c r="K70" s="13"/>
      <c r="L70" s="13"/>
      <c r="M70" s="13"/>
      <c r="N70" s="37" t="str">
        <f>ContractorPayroll[[#This Row],[Leave blank]]&amp;" "&amp;ContractorPayroll[[#This Row],[Employee number or code]]</f>
        <v xml:space="preserve"> </v>
      </c>
      <c r="O70" s="14" t="str">
        <f>_xlfn.IFNA(IF(D70="","",VLOOKUP(ContractorPayroll[[#This Row],[Position / Title]],[1]Lists!I:K,3,FALSE)),"")</f>
        <v/>
      </c>
      <c r="P70" s="38" t="str">
        <f>IF(ContractorPayroll[[#This Row],[Position / Title]]="","",VLOOKUP(ContractorPayroll[[#This Row],[Position / Title]],[1]Lists!I:K,2,FALSE))</f>
        <v/>
      </c>
      <c r="Q70" s="16" t="str">
        <f>IF(E70="","",ContractorPayroll[[#This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0" s="17">
        <f>IFERROR(IF(ContractorPayroll[[#This Row],[Annual Cost of Wage Increase included in Rate Adjustment]]=0,0,S70*'[1]Facility Info Input'!$F$10),0)</f>
        <v>0</v>
      </c>
      <c r="U70" s="18">
        <f t="shared" si="4"/>
        <v>0</v>
      </c>
      <c r="V70" s="18">
        <f t="shared" si="5"/>
        <v>0</v>
      </c>
      <c r="W70" s="18">
        <f t="shared" si="6"/>
        <v>0</v>
      </c>
      <c r="X70" s="18">
        <f t="shared" si="7"/>
        <v>0</v>
      </c>
    </row>
    <row r="71" spans="1:24" x14ac:dyDescent="0.25">
      <c r="A71" s="8"/>
      <c r="B71" s="7"/>
      <c r="C71" s="8"/>
      <c r="D71" s="8"/>
      <c r="E71" s="9"/>
      <c r="F71" s="10"/>
      <c r="G71" s="10"/>
      <c r="H71" s="11"/>
      <c r="I71" s="12"/>
      <c r="J71" s="13"/>
      <c r="K71" s="13"/>
      <c r="L71" s="13"/>
      <c r="M71" s="13"/>
      <c r="N71" s="37" t="str">
        <f>ContractorPayroll[[#This Row],[Leave blank]]&amp;" "&amp;ContractorPayroll[[#This Row],[Employee number or code]]</f>
        <v xml:space="preserve"> </v>
      </c>
      <c r="O71" s="14" t="str">
        <f>_xlfn.IFNA(IF(D71="","",VLOOKUP(ContractorPayroll[[#This Row],[Position / Title]],[1]Lists!I:K,3,FALSE)),"")</f>
        <v/>
      </c>
      <c r="P71" s="38" t="str">
        <f>IF(ContractorPayroll[[#This Row],[Position / Title]]="","",VLOOKUP(ContractorPayroll[[#This Row],[Position / Title]],[1]Lists!I:K,2,FALSE))</f>
        <v/>
      </c>
      <c r="Q71" s="16" t="str">
        <f>IF(E71="","",ContractorPayroll[[#This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1" s="17">
        <f>IFERROR(IF(ContractorPayroll[[#This Row],[Annual Cost of Wage Increase included in Rate Adjustment]]=0,0,S71*'[1]Facility Info Input'!$F$10),0)</f>
        <v>0</v>
      </c>
      <c r="U71" s="18">
        <f t="shared" si="4"/>
        <v>0</v>
      </c>
      <c r="V71" s="18">
        <f t="shared" si="5"/>
        <v>0</v>
      </c>
      <c r="W71" s="18">
        <f t="shared" si="6"/>
        <v>0</v>
      </c>
      <c r="X71" s="18">
        <f t="shared" si="7"/>
        <v>0</v>
      </c>
    </row>
    <row r="72" spans="1:24" x14ac:dyDescent="0.25">
      <c r="A72" s="8"/>
      <c r="B72" s="7"/>
      <c r="C72" s="8"/>
      <c r="D72" s="8"/>
      <c r="E72" s="9"/>
      <c r="F72" s="10"/>
      <c r="G72" s="10"/>
      <c r="H72" s="11"/>
      <c r="I72" s="12"/>
      <c r="J72" s="13"/>
      <c r="K72" s="13"/>
      <c r="L72" s="13"/>
      <c r="M72" s="13"/>
      <c r="N72" s="37" t="str">
        <f>ContractorPayroll[[#This Row],[Leave blank]]&amp;" "&amp;ContractorPayroll[[#This Row],[Employee number or code]]</f>
        <v xml:space="preserve"> </v>
      </c>
      <c r="O72" s="14" t="str">
        <f>_xlfn.IFNA(IF(D72="","",VLOOKUP(ContractorPayroll[[#This Row],[Position / Title]],[1]Lists!I:K,3,FALSE)),"")</f>
        <v/>
      </c>
      <c r="P72" s="38" t="str">
        <f>IF(ContractorPayroll[[#This Row],[Position / Title]]="","",VLOOKUP(ContractorPayroll[[#This Row],[Position / Title]],[1]Lists!I:K,2,FALSE))</f>
        <v/>
      </c>
      <c r="Q72" s="16" t="str">
        <f>IF(E72="","",ContractorPayroll[[#This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2" s="17">
        <f>IFERROR(IF(ContractorPayroll[[#This Row],[Annual Cost of Wage Increase included in Rate Adjustment]]=0,0,S72*'[1]Facility Info Input'!$F$10),0)</f>
        <v>0</v>
      </c>
      <c r="U72" s="18">
        <f t="shared" si="4"/>
        <v>0</v>
      </c>
      <c r="V72" s="18">
        <f t="shared" si="5"/>
        <v>0</v>
      </c>
      <c r="W72" s="18">
        <f t="shared" si="6"/>
        <v>0</v>
      </c>
      <c r="X72" s="18">
        <f t="shared" si="7"/>
        <v>0</v>
      </c>
    </row>
    <row r="73" spans="1:24" x14ac:dyDescent="0.25">
      <c r="A73" s="8"/>
      <c r="B73" s="7"/>
      <c r="C73" s="8"/>
      <c r="D73" s="8"/>
      <c r="E73" s="9"/>
      <c r="F73" s="10"/>
      <c r="G73" s="10"/>
      <c r="H73" s="11"/>
      <c r="I73" s="12"/>
      <c r="J73" s="13"/>
      <c r="K73" s="13"/>
      <c r="L73" s="13"/>
      <c r="M73" s="13"/>
      <c r="N73" s="37" t="str">
        <f>ContractorPayroll[[#This Row],[Leave blank]]&amp;" "&amp;ContractorPayroll[[#This Row],[Employee number or code]]</f>
        <v xml:space="preserve"> </v>
      </c>
      <c r="O73" s="14" t="str">
        <f>_xlfn.IFNA(IF(D73="","",VLOOKUP(ContractorPayroll[[#This Row],[Position / Title]],[1]Lists!I:K,3,FALSE)),"")</f>
        <v/>
      </c>
      <c r="P73" s="38" t="str">
        <f>IF(ContractorPayroll[[#This Row],[Position / Title]]="","",VLOOKUP(ContractorPayroll[[#This Row],[Position / Title]],[1]Lists!I:K,2,FALSE))</f>
        <v/>
      </c>
      <c r="Q73" s="16" t="str">
        <f>IF(E73="","",ContractorPayroll[[#This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3" s="17">
        <f>IFERROR(IF(ContractorPayroll[[#This Row],[Annual Cost of Wage Increase included in Rate Adjustment]]=0,0,S73*'[1]Facility Info Input'!$F$10),0)</f>
        <v>0</v>
      </c>
      <c r="U73" s="18">
        <f t="shared" si="4"/>
        <v>0</v>
      </c>
      <c r="V73" s="18">
        <f t="shared" si="5"/>
        <v>0</v>
      </c>
      <c r="W73" s="18">
        <f t="shared" si="6"/>
        <v>0</v>
      </c>
      <c r="X73" s="18">
        <f t="shared" si="7"/>
        <v>0</v>
      </c>
    </row>
    <row r="74" spans="1:24" x14ac:dyDescent="0.25">
      <c r="A74" s="8"/>
      <c r="B74" s="7"/>
      <c r="C74" s="8"/>
      <c r="D74" s="8"/>
      <c r="E74" s="9"/>
      <c r="F74" s="10"/>
      <c r="G74" s="10"/>
      <c r="H74" s="11"/>
      <c r="I74" s="12"/>
      <c r="J74" s="13"/>
      <c r="K74" s="13"/>
      <c r="L74" s="13"/>
      <c r="M74" s="13"/>
      <c r="N74" s="37" t="str">
        <f>ContractorPayroll[[#This Row],[Leave blank]]&amp;" "&amp;ContractorPayroll[[#This Row],[Employee number or code]]</f>
        <v xml:space="preserve"> </v>
      </c>
      <c r="O74" s="14" t="str">
        <f>_xlfn.IFNA(IF(D74="","",VLOOKUP(ContractorPayroll[[#This Row],[Position / Title]],[1]Lists!I:K,3,FALSE)),"")</f>
        <v/>
      </c>
      <c r="P74" s="38" t="str">
        <f>IF(ContractorPayroll[[#This Row],[Position / Title]]="","",VLOOKUP(ContractorPayroll[[#This Row],[Position / Title]],[1]Lists!I:K,2,FALSE))</f>
        <v/>
      </c>
      <c r="Q74" s="16" t="str">
        <f>IF(E74="","",ContractorPayroll[[#This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4" s="17">
        <f>IFERROR(IF(ContractorPayroll[[#This Row],[Annual Cost of Wage Increase included in Rate Adjustment]]=0,0,S74*'[1]Facility Info Input'!$F$10),0)</f>
        <v>0</v>
      </c>
      <c r="U74" s="18">
        <f t="shared" si="4"/>
        <v>0</v>
      </c>
      <c r="V74" s="18">
        <f t="shared" si="5"/>
        <v>0</v>
      </c>
      <c r="W74" s="18">
        <f t="shared" si="6"/>
        <v>0</v>
      </c>
      <c r="X74" s="18">
        <f t="shared" si="7"/>
        <v>0</v>
      </c>
    </row>
    <row r="75" spans="1:24" x14ac:dyDescent="0.25">
      <c r="A75" s="8"/>
      <c r="B75" s="7"/>
      <c r="C75" s="8"/>
      <c r="D75" s="8"/>
      <c r="E75" s="9"/>
      <c r="F75" s="10"/>
      <c r="G75" s="10"/>
      <c r="H75" s="11"/>
      <c r="I75" s="12"/>
      <c r="J75" s="13"/>
      <c r="K75" s="13"/>
      <c r="L75" s="13"/>
      <c r="M75" s="13"/>
      <c r="N75" s="37" t="str">
        <f>ContractorPayroll[[#This Row],[Leave blank]]&amp;" "&amp;ContractorPayroll[[#This Row],[Employee number or code]]</f>
        <v xml:space="preserve"> </v>
      </c>
      <c r="O75" s="14" t="str">
        <f>_xlfn.IFNA(IF(D75="","",VLOOKUP(ContractorPayroll[[#This Row],[Position / Title]],[1]Lists!I:K,3,FALSE)),"")</f>
        <v/>
      </c>
      <c r="P75" s="38" t="str">
        <f>IF(ContractorPayroll[[#This Row],[Position / Title]]="","",VLOOKUP(ContractorPayroll[[#This Row],[Position / Title]],[1]Lists!I:K,2,FALSE))</f>
        <v/>
      </c>
      <c r="Q75" s="16" t="str">
        <f>IF(E75="","",ContractorPayroll[[#This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5" s="17">
        <f>IFERROR(IF(ContractorPayroll[[#This Row],[Annual Cost of Wage Increase included in Rate Adjustment]]=0,0,S75*'[1]Facility Info Input'!$F$10),0)</f>
        <v>0</v>
      </c>
      <c r="U75" s="18">
        <f t="shared" si="4"/>
        <v>0</v>
      </c>
      <c r="V75" s="18">
        <f t="shared" si="5"/>
        <v>0</v>
      </c>
      <c r="W75" s="18">
        <f t="shared" si="6"/>
        <v>0</v>
      </c>
      <c r="X75" s="18">
        <f t="shared" si="7"/>
        <v>0</v>
      </c>
    </row>
    <row r="76" spans="1:24" x14ac:dyDescent="0.25">
      <c r="A76" s="8"/>
      <c r="B76" s="7"/>
      <c r="C76" s="8"/>
      <c r="D76" s="8"/>
      <c r="E76" s="9"/>
      <c r="F76" s="10"/>
      <c r="G76" s="10"/>
      <c r="H76" s="11"/>
      <c r="I76" s="12"/>
      <c r="J76" s="13"/>
      <c r="K76" s="13"/>
      <c r="L76" s="13"/>
      <c r="M76" s="13"/>
      <c r="N76" s="37" t="str">
        <f>ContractorPayroll[[#This Row],[Leave blank]]&amp;" "&amp;ContractorPayroll[[#This Row],[Employee number or code]]</f>
        <v xml:space="preserve"> </v>
      </c>
      <c r="O76" s="14" t="str">
        <f>_xlfn.IFNA(IF(D76="","",VLOOKUP(ContractorPayroll[[#This Row],[Position / Title]],[1]Lists!I:K,3,FALSE)),"")</f>
        <v/>
      </c>
      <c r="P76" s="38" t="str">
        <f>IF(ContractorPayroll[[#This Row],[Position / Title]]="","",VLOOKUP(ContractorPayroll[[#This Row],[Position / Title]],[1]Lists!I:K,2,FALSE))</f>
        <v/>
      </c>
      <c r="Q76" s="16" t="str">
        <f>IF(E76="","",ContractorPayroll[[#This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6" s="17">
        <f>IFERROR(IF(ContractorPayroll[[#This Row],[Annual Cost of Wage Increase included in Rate Adjustment]]=0,0,S76*'[1]Facility Info Input'!$F$10),0)</f>
        <v>0</v>
      </c>
      <c r="U76" s="18">
        <f t="shared" si="4"/>
        <v>0</v>
      </c>
      <c r="V76" s="18">
        <f t="shared" si="5"/>
        <v>0</v>
      </c>
      <c r="W76" s="18">
        <f t="shared" si="6"/>
        <v>0</v>
      </c>
      <c r="X76" s="18">
        <f t="shared" si="7"/>
        <v>0</v>
      </c>
    </row>
    <row r="77" spans="1:24" x14ac:dyDescent="0.25">
      <c r="A77" s="8"/>
      <c r="B77" s="7"/>
      <c r="C77" s="8"/>
      <c r="D77" s="8"/>
      <c r="E77" s="9"/>
      <c r="F77" s="10"/>
      <c r="G77" s="10"/>
      <c r="H77" s="11"/>
      <c r="I77" s="12"/>
      <c r="J77" s="13"/>
      <c r="K77" s="13"/>
      <c r="L77" s="13"/>
      <c r="M77" s="13"/>
      <c r="N77" s="37" t="str">
        <f>ContractorPayroll[[#This Row],[Leave blank]]&amp;" "&amp;ContractorPayroll[[#This Row],[Employee number or code]]</f>
        <v xml:space="preserve"> </v>
      </c>
      <c r="O77" s="14" t="str">
        <f>_xlfn.IFNA(IF(D77="","",VLOOKUP(ContractorPayroll[[#This Row],[Position / Title]],[1]Lists!I:K,3,FALSE)),"")</f>
        <v/>
      </c>
      <c r="P77" s="38" t="str">
        <f>IF(ContractorPayroll[[#This Row],[Position / Title]]="","",VLOOKUP(ContractorPayroll[[#This Row],[Position / Title]],[1]Lists!I:K,2,FALSE))</f>
        <v/>
      </c>
      <c r="Q77" s="16" t="str">
        <f>IF(E77="","",ContractorPayroll[[#This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7" s="17">
        <f>IFERROR(IF(ContractorPayroll[[#This Row],[Annual Cost of Wage Increase included in Rate Adjustment]]=0,0,S77*'[1]Facility Info Input'!$F$10),0)</f>
        <v>0</v>
      </c>
      <c r="U77" s="18">
        <f t="shared" si="4"/>
        <v>0</v>
      </c>
      <c r="V77" s="18">
        <f t="shared" si="5"/>
        <v>0</v>
      </c>
      <c r="W77" s="18">
        <f t="shared" si="6"/>
        <v>0</v>
      </c>
      <c r="X77" s="18">
        <f t="shared" si="7"/>
        <v>0</v>
      </c>
    </row>
    <row r="78" spans="1:24" x14ac:dyDescent="0.25">
      <c r="A78" s="8"/>
      <c r="B78" s="7"/>
      <c r="C78" s="8"/>
      <c r="D78" s="8"/>
      <c r="E78" s="9"/>
      <c r="F78" s="10"/>
      <c r="G78" s="10"/>
      <c r="H78" s="11"/>
      <c r="I78" s="12"/>
      <c r="J78" s="13"/>
      <c r="K78" s="13"/>
      <c r="L78" s="13"/>
      <c r="M78" s="13"/>
      <c r="N78" s="37" t="str">
        <f>ContractorPayroll[[#This Row],[Leave blank]]&amp;" "&amp;ContractorPayroll[[#This Row],[Employee number or code]]</f>
        <v xml:space="preserve"> </v>
      </c>
      <c r="O78" s="14" t="str">
        <f>_xlfn.IFNA(IF(D78="","",VLOOKUP(ContractorPayroll[[#This Row],[Position / Title]],[1]Lists!I:K,3,FALSE)),"")</f>
        <v/>
      </c>
      <c r="P78" s="38" t="str">
        <f>IF(ContractorPayroll[[#This Row],[Position / Title]]="","",VLOOKUP(ContractorPayroll[[#This Row],[Position / Title]],[1]Lists!I:K,2,FALSE))</f>
        <v/>
      </c>
      <c r="Q78" s="16" t="str">
        <f>IF(E78="","",ContractorPayroll[[#This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8" s="17">
        <f>IFERROR(IF(ContractorPayroll[[#This Row],[Annual Cost of Wage Increase included in Rate Adjustment]]=0,0,S78*'[1]Facility Info Input'!$F$10),0)</f>
        <v>0</v>
      </c>
      <c r="U78" s="18">
        <f t="shared" si="4"/>
        <v>0</v>
      </c>
      <c r="V78" s="18">
        <f t="shared" si="5"/>
        <v>0</v>
      </c>
      <c r="W78" s="18">
        <f t="shared" si="6"/>
        <v>0</v>
      </c>
      <c r="X78" s="18">
        <f t="shared" si="7"/>
        <v>0</v>
      </c>
    </row>
    <row r="79" spans="1:24" x14ac:dyDescent="0.25">
      <c r="A79" s="8"/>
      <c r="B79" s="7"/>
      <c r="C79" s="8"/>
      <c r="D79" s="8"/>
      <c r="E79" s="9"/>
      <c r="F79" s="10"/>
      <c r="G79" s="10"/>
      <c r="H79" s="11"/>
      <c r="I79" s="12"/>
      <c r="J79" s="13"/>
      <c r="K79" s="13"/>
      <c r="L79" s="13"/>
      <c r="M79" s="13"/>
      <c r="N79" s="37" t="str">
        <f>ContractorPayroll[[#This Row],[Leave blank]]&amp;" "&amp;ContractorPayroll[[#This Row],[Employee number or code]]</f>
        <v xml:space="preserve"> </v>
      </c>
      <c r="O79" s="14" t="str">
        <f>_xlfn.IFNA(IF(D79="","",VLOOKUP(ContractorPayroll[[#This Row],[Position / Title]],[1]Lists!I:K,3,FALSE)),"")</f>
        <v/>
      </c>
      <c r="P79" s="38" t="str">
        <f>IF(ContractorPayroll[[#This Row],[Position / Title]]="","",VLOOKUP(ContractorPayroll[[#This Row],[Position / Title]],[1]Lists!I:K,2,FALSE))</f>
        <v/>
      </c>
      <c r="Q79" s="16" t="str">
        <f>IF(E79="","",ContractorPayroll[[#This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9" s="17">
        <f>IFERROR(IF(ContractorPayroll[[#This Row],[Annual Cost of Wage Increase included in Rate Adjustment]]=0,0,S79*'[1]Facility Info Input'!$F$10),0)</f>
        <v>0</v>
      </c>
      <c r="U79" s="18">
        <f t="shared" si="4"/>
        <v>0</v>
      </c>
      <c r="V79" s="18">
        <f t="shared" si="5"/>
        <v>0</v>
      </c>
      <c r="W79" s="18">
        <f t="shared" si="6"/>
        <v>0</v>
      </c>
      <c r="X79" s="18">
        <f t="shared" si="7"/>
        <v>0</v>
      </c>
    </row>
    <row r="80" spans="1:24" x14ac:dyDescent="0.25">
      <c r="A80" s="8"/>
      <c r="B80" s="7"/>
      <c r="C80" s="8"/>
      <c r="D80" s="8"/>
      <c r="E80" s="9"/>
      <c r="F80" s="10"/>
      <c r="G80" s="10"/>
      <c r="H80" s="11"/>
      <c r="I80" s="12"/>
      <c r="J80" s="13"/>
      <c r="K80" s="13"/>
      <c r="L80" s="13"/>
      <c r="M80" s="13"/>
      <c r="N80" s="37" t="str">
        <f>ContractorPayroll[[#This Row],[Leave blank]]&amp;" "&amp;ContractorPayroll[[#This Row],[Employee number or code]]</f>
        <v xml:space="preserve"> </v>
      </c>
      <c r="O80" s="14" t="str">
        <f>_xlfn.IFNA(IF(D80="","",VLOOKUP(ContractorPayroll[[#This Row],[Position / Title]],[1]Lists!I:K,3,FALSE)),"")</f>
        <v/>
      </c>
      <c r="P80" s="38" t="str">
        <f>IF(ContractorPayroll[[#This Row],[Position / Title]]="","",VLOOKUP(ContractorPayroll[[#This Row],[Position / Title]],[1]Lists!I:K,2,FALSE))</f>
        <v/>
      </c>
      <c r="Q80" s="16" t="str">
        <f>IF(E80="","",ContractorPayroll[[#This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0" s="17">
        <f>IFERROR(IF(ContractorPayroll[[#This Row],[Annual Cost of Wage Increase included in Rate Adjustment]]=0,0,S80*'[1]Facility Info Input'!$F$10),0)</f>
        <v>0</v>
      </c>
      <c r="U80" s="18">
        <f t="shared" si="4"/>
        <v>0</v>
      </c>
      <c r="V80" s="18">
        <f t="shared" si="5"/>
        <v>0</v>
      </c>
      <c r="W80" s="18">
        <f t="shared" si="6"/>
        <v>0</v>
      </c>
      <c r="X80" s="18">
        <f t="shared" si="7"/>
        <v>0</v>
      </c>
    </row>
    <row r="81" spans="1:24" x14ac:dyDescent="0.25">
      <c r="A81" s="8"/>
      <c r="B81" s="7"/>
      <c r="C81" s="8"/>
      <c r="D81" s="8"/>
      <c r="E81" s="9"/>
      <c r="F81" s="10"/>
      <c r="G81" s="10"/>
      <c r="H81" s="11"/>
      <c r="I81" s="12"/>
      <c r="J81" s="13"/>
      <c r="K81" s="13"/>
      <c r="L81" s="13"/>
      <c r="M81" s="13"/>
      <c r="N81" s="37" t="str">
        <f>ContractorPayroll[[#This Row],[Leave blank]]&amp;" "&amp;ContractorPayroll[[#This Row],[Employee number or code]]</f>
        <v xml:space="preserve"> </v>
      </c>
      <c r="O81" s="14" t="str">
        <f>_xlfn.IFNA(IF(D81="","",VLOOKUP(ContractorPayroll[[#This Row],[Position / Title]],[1]Lists!I:K,3,FALSE)),"")</f>
        <v/>
      </c>
      <c r="P81" s="38" t="str">
        <f>IF(ContractorPayroll[[#This Row],[Position / Title]]="","",VLOOKUP(ContractorPayroll[[#This Row],[Position / Title]],[1]Lists!I:K,2,FALSE))</f>
        <v/>
      </c>
      <c r="Q81" s="16" t="str">
        <f>IF(E81="","",ContractorPayroll[[#This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1" s="17">
        <f>IFERROR(IF(ContractorPayroll[[#This Row],[Annual Cost of Wage Increase included in Rate Adjustment]]=0,0,S81*'[1]Facility Info Input'!$F$10),0)</f>
        <v>0</v>
      </c>
      <c r="U81" s="18">
        <f t="shared" si="4"/>
        <v>0</v>
      </c>
      <c r="V81" s="18">
        <f t="shared" si="5"/>
        <v>0</v>
      </c>
      <c r="W81" s="18">
        <f t="shared" si="6"/>
        <v>0</v>
      </c>
      <c r="X81" s="18">
        <f t="shared" si="7"/>
        <v>0</v>
      </c>
    </row>
    <row r="82" spans="1:24" x14ac:dyDescent="0.25">
      <c r="A82" s="8"/>
      <c r="B82" s="7"/>
      <c r="C82" s="8"/>
      <c r="D82" s="8"/>
      <c r="E82" s="9"/>
      <c r="F82" s="10"/>
      <c r="G82" s="10"/>
      <c r="H82" s="11"/>
      <c r="I82" s="12"/>
      <c r="J82" s="13"/>
      <c r="K82" s="13"/>
      <c r="L82" s="13"/>
      <c r="M82" s="13"/>
      <c r="N82" s="37" t="str">
        <f>ContractorPayroll[[#This Row],[Leave blank]]&amp;" "&amp;ContractorPayroll[[#This Row],[Employee number or code]]</f>
        <v xml:space="preserve"> </v>
      </c>
      <c r="O82" s="14" t="str">
        <f>_xlfn.IFNA(IF(D82="","",VLOOKUP(ContractorPayroll[[#This Row],[Position / Title]],[1]Lists!I:K,3,FALSE)),"")</f>
        <v/>
      </c>
      <c r="P82" s="38" t="str">
        <f>IF(ContractorPayroll[[#This Row],[Position / Title]]="","",VLOOKUP(ContractorPayroll[[#This Row],[Position / Title]],[1]Lists!I:K,2,FALSE))</f>
        <v/>
      </c>
      <c r="Q82" s="16" t="str">
        <f>IF(E82="","",ContractorPayroll[[#This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2" s="17">
        <f>IFERROR(IF(ContractorPayroll[[#This Row],[Annual Cost of Wage Increase included in Rate Adjustment]]=0,0,S82*'[1]Facility Info Input'!$F$10),0)</f>
        <v>0</v>
      </c>
      <c r="U82" s="18">
        <f t="shared" si="4"/>
        <v>0</v>
      </c>
      <c r="V82" s="18">
        <f t="shared" si="5"/>
        <v>0</v>
      </c>
      <c r="W82" s="18">
        <f t="shared" si="6"/>
        <v>0</v>
      </c>
      <c r="X82" s="18">
        <f t="shared" si="7"/>
        <v>0</v>
      </c>
    </row>
    <row r="83" spans="1:24" x14ac:dyDescent="0.25">
      <c r="A83" s="8"/>
      <c r="B83" s="7"/>
      <c r="C83" s="8"/>
      <c r="D83" s="8"/>
      <c r="E83" s="9"/>
      <c r="F83" s="10"/>
      <c r="G83" s="10"/>
      <c r="H83" s="11"/>
      <c r="I83" s="12"/>
      <c r="J83" s="13"/>
      <c r="K83" s="13"/>
      <c r="L83" s="13"/>
      <c r="M83" s="13"/>
      <c r="N83" s="37" t="str">
        <f>ContractorPayroll[[#This Row],[Leave blank]]&amp;" "&amp;ContractorPayroll[[#This Row],[Employee number or code]]</f>
        <v xml:space="preserve"> </v>
      </c>
      <c r="O83" s="14" t="str">
        <f>_xlfn.IFNA(IF(D83="","",VLOOKUP(ContractorPayroll[[#This Row],[Position / Title]],[1]Lists!I:K,3,FALSE)),"")</f>
        <v/>
      </c>
      <c r="P83" s="38" t="str">
        <f>IF(ContractorPayroll[[#This Row],[Position / Title]]="","",VLOOKUP(ContractorPayroll[[#This Row],[Position / Title]],[1]Lists!I:K,2,FALSE))</f>
        <v/>
      </c>
      <c r="Q83" s="16" t="str">
        <f>IF(E83="","",ContractorPayroll[[#This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3" s="17">
        <f>IFERROR(IF(ContractorPayroll[[#This Row],[Annual Cost of Wage Increase included in Rate Adjustment]]=0,0,S83*'[1]Facility Info Input'!$F$10),0)</f>
        <v>0</v>
      </c>
      <c r="U83" s="18">
        <f t="shared" si="4"/>
        <v>0</v>
      </c>
      <c r="V83" s="18">
        <f t="shared" si="5"/>
        <v>0</v>
      </c>
      <c r="W83" s="18">
        <f t="shared" si="6"/>
        <v>0</v>
      </c>
      <c r="X83" s="18">
        <f t="shared" si="7"/>
        <v>0</v>
      </c>
    </row>
    <row r="84" spans="1:24" x14ac:dyDescent="0.25">
      <c r="A84" s="8"/>
      <c r="B84" s="7"/>
      <c r="C84" s="8"/>
      <c r="D84" s="8"/>
      <c r="E84" s="9"/>
      <c r="F84" s="10"/>
      <c r="G84" s="10"/>
      <c r="H84" s="11"/>
      <c r="I84" s="12"/>
      <c r="J84" s="13"/>
      <c r="K84" s="13"/>
      <c r="L84" s="13"/>
      <c r="M84" s="13"/>
      <c r="N84" s="37" t="str">
        <f>ContractorPayroll[[#This Row],[Leave blank]]&amp;" "&amp;ContractorPayroll[[#This Row],[Employee number or code]]</f>
        <v xml:space="preserve"> </v>
      </c>
      <c r="O84" s="14" t="str">
        <f>_xlfn.IFNA(IF(D84="","",VLOOKUP(ContractorPayroll[[#This Row],[Position / Title]],[1]Lists!I:K,3,FALSE)),"")</f>
        <v/>
      </c>
      <c r="P84" s="38" t="str">
        <f>IF(ContractorPayroll[[#This Row],[Position / Title]]="","",VLOOKUP(ContractorPayroll[[#This Row],[Position / Title]],[1]Lists!I:K,2,FALSE))</f>
        <v/>
      </c>
      <c r="Q84" s="16" t="str">
        <f>IF(E84="","",ContractorPayroll[[#This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4" s="17">
        <f>IFERROR(IF(ContractorPayroll[[#This Row],[Annual Cost of Wage Increase included in Rate Adjustment]]=0,0,S84*'[1]Facility Info Input'!$F$10),0)</f>
        <v>0</v>
      </c>
      <c r="U84" s="18">
        <f t="shared" si="4"/>
        <v>0</v>
      </c>
      <c r="V84" s="18">
        <f t="shared" si="5"/>
        <v>0</v>
      </c>
      <c r="W84" s="18">
        <f t="shared" si="6"/>
        <v>0</v>
      </c>
      <c r="X84" s="18">
        <f t="shared" si="7"/>
        <v>0</v>
      </c>
    </row>
    <row r="85" spans="1:24" x14ac:dyDescent="0.25">
      <c r="A85" s="8"/>
      <c r="B85" s="7"/>
      <c r="C85" s="8"/>
      <c r="D85" s="8"/>
      <c r="E85" s="9"/>
      <c r="F85" s="10"/>
      <c r="G85" s="10"/>
      <c r="H85" s="11"/>
      <c r="I85" s="12"/>
      <c r="J85" s="13"/>
      <c r="K85" s="13"/>
      <c r="L85" s="13"/>
      <c r="M85" s="13"/>
      <c r="N85" s="37" t="str">
        <f>ContractorPayroll[[#This Row],[Leave blank]]&amp;" "&amp;ContractorPayroll[[#This Row],[Employee number or code]]</f>
        <v xml:space="preserve"> </v>
      </c>
      <c r="O85" s="14" t="str">
        <f>_xlfn.IFNA(IF(D85="","",VLOOKUP(ContractorPayroll[[#This Row],[Position / Title]],[1]Lists!I:K,3,FALSE)),"")</f>
        <v/>
      </c>
      <c r="P85" s="38" t="str">
        <f>IF(ContractorPayroll[[#This Row],[Position / Title]]="","",VLOOKUP(ContractorPayroll[[#This Row],[Position / Title]],[1]Lists!I:K,2,FALSE))</f>
        <v/>
      </c>
      <c r="Q85" s="16" t="str">
        <f>IF(E85="","",ContractorPayroll[[#This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5" s="17">
        <f>IFERROR(IF(ContractorPayroll[[#This Row],[Annual Cost of Wage Increase included in Rate Adjustment]]=0,0,S85*'[1]Facility Info Input'!$F$10),0)</f>
        <v>0</v>
      </c>
      <c r="U85" s="18">
        <f t="shared" si="4"/>
        <v>0</v>
      </c>
      <c r="V85" s="18">
        <f t="shared" si="5"/>
        <v>0</v>
      </c>
      <c r="W85" s="18">
        <f t="shared" si="6"/>
        <v>0</v>
      </c>
      <c r="X85" s="18">
        <f t="shared" si="7"/>
        <v>0</v>
      </c>
    </row>
    <row r="86" spans="1:24" x14ac:dyDescent="0.25">
      <c r="A86" s="8"/>
      <c r="B86" s="7"/>
      <c r="C86" s="8"/>
      <c r="D86" s="8"/>
      <c r="E86" s="9"/>
      <c r="F86" s="10"/>
      <c r="G86" s="10"/>
      <c r="H86" s="11"/>
      <c r="I86" s="12"/>
      <c r="J86" s="13"/>
      <c r="K86" s="13"/>
      <c r="L86" s="13"/>
      <c r="M86" s="13"/>
      <c r="N86" s="37" t="str">
        <f>ContractorPayroll[[#This Row],[Leave blank]]&amp;" "&amp;ContractorPayroll[[#This Row],[Employee number or code]]</f>
        <v xml:space="preserve"> </v>
      </c>
      <c r="O86" s="14" t="str">
        <f>_xlfn.IFNA(IF(D86="","",VLOOKUP(ContractorPayroll[[#This Row],[Position / Title]],[1]Lists!I:K,3,FALSE)),"")</f>
        <v/>
      </c>
      <c r="P86" s="38" t="str">
        <f>IF(ContractorPayroll[[#This Row],[Position / Title]]="","",VLOOKUP(ContractorPayroll[[#This Row],[Position / Title]],[1]Lists!I:K,2,FALSE))</f>
        <v/>
      </c>
      <c r="Q86" s="16" t="str">
        <f>IF(E86="","",ContractorPayroll[[#This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6" s="17">
        <f>IFERROR(IF(ContractorPayroll[[#This Row],[Annual Cost of Wage Increase included in Rate Adjustment]]=0,0,S86*'[1]Facility Info Input'!$F$10),0)</f>
        <v>0</v>
      </c>
      <c r="U86" s="18">
        <f t="shared" si="4"/>
        <v>0</v>
      </c>
      <c r="V86" s="18">
        <f t="shared" si="5"/>
        <v>0</v>
      </c>
      <c r="W86" s="18">
        <f t="shared" si="6"/>
        <v>0</v>
      </c>
      <c r="X86" s="18">
        <f t="shared" si="7"/>
        <v>0</v>
      </c>
    </row>
    <row r="87" spans="1:24" x14ac:dyDescent="0.25">
      <c r="A87" s="8"/>
      <c r="B87" s="7"/>
      <c r="C87" s="8"/>
      <c r="D87" s="8"/>
      <c r="E87" s="9"/>
      <c r="F87" s="10"/>
      <c r="G87" s="10"/>
      <c r="H87" s="11"/>
      <c r="I87" s="12"/>
      <c r="J87" s="13"/>
      <c r="K87" s="13"/>
      <c r="L87" s="13"/>
      <c r="M87" s="13"/>
      <c r="N87" s="37" t="str">
        <f>ContractorPayroll[[#This Row],[Leave blank]]&amp;" "&amp;ContractorPayroll[[#This Row],[Employee number or code]]</f>
        <v xml:space="preserve"> </v>
      </c>
      <c r="O87" s="14" t="str">
        <f>_xlfn.IFNA(IF(D87="","",VLOOKUP(ContractorPayroll[[#This Row],[Position / Title]],[1]Lists!I:K,3,FALSE)),"")</f>
        <v/>
      </c>
      <c r="P87" s="38" t="str">
        <f>IF(ContractorPayroll[[#This Row],[Position / Title]]="","",VLOOKUP(ContractorPayroll[[#This Row],[Position / Title]],[1]Lists!I:K,2,FALSE))</f>
        <v/>
      </c>
      <c r="Q87" s="16" t="str">
        <f>IF(E87="","",ContractorPayroll[[#This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7" s="17">
        <f>IFERROR(IF(ContractorPayroll[[#This Row],[Annual Cost of Wage Increase included in Rate Adjustment]]=0,0,S87*'[1]Facility Info Input'!$F$10),0)</f>
        <v>0</v>
      </c>
      <c r="U87" s="18">
        <f t="shared" si="4"/>
        <v>0</v>
      </c>
      <c r="V87" s="18">
        <f t="shared" si="5"/>
        <v>0</v>
      </c>
      <c r="W87" s="18">
        <f t="shared" si="6"/>
        <v>0</v>
      </c>
      <c r="X87" s="18">
        <f t="shared" si="7"/>
        <v>0</v>
      </c>
    </row>
    <row r="88" spans="1:24" x14ac:dyDescent="0.25">
      <c r="A88" s="8"/>
      <c r="B88" s="7"/>
      <c r="C88" s="8"/>
      <c r="D88" s="8"/>
      <c r="E88" s="9"/>
      <c r="F88" s="10"/>
      <c r="G88" s="10"/>
      <c r="H88" s="11"/>
      <c r="I88" s="12"/>
      <c r="J88" s="13"/>
      <c r="K88" s="13"/>
      <c r="L88" s="13"/>
      <c r="M88" s="13"/>
      <c r="N88" s="37" t="str">
        <f>ContractorPayroll[[#This Row],[Leave blank]]&amp;" "&amp;ContractorPayroll[[#This Row],[Employee number or code]]</f>
        <v xml:space="preserve"> </v>
      </c>
      <c r="O88" s="14" t="str">
        <f>_xlfn.IFNA(IF(D88="","",VLOOKUP(ContractorPayroll[[#This Row],[Position / Title]],[1]Lists!I:K,3,FALSE)),"")</f>
        <v/>
      </c>
      <c r="P88" s="38" t="str">
        <f>IF(ContractorPayroll[[#This Row],[Position / Title]]="","",VLOOKUP(ContractorPayroll[[#This Row],[Position / Title]],[1]Lists!I:K,2,FALSE))</f>
        <v/>
      </c>
      <c r="Q88" s="16" t="str">
        <f>IF(E88="","",ContractorPayroll[[#This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8" s="17">
        <f>IFERROR(IF(ContractorPayroll[[#This Row],[Annual Cost of Wage Increase included in Rate Adjustment]]=0,0,S88*'[1]Facility Info Input'!$F$10),0)</f>
        <v>0</v>
      </c>
      <c r="U88" s="18">
        <f t="shared" si="4"/>
        <v>0</v>
      </c>
      <c r="V88" s="18">
        <f t="shared" si="5"/>
        <v>0</v>
      </c>
      <c r="W88" s="18">
        <f t="shared" si="6"/>
        <v>0</v>
      </c>
      <c r="X88" s="18">
        <f t="shared" si="7"/>
        <v>0</v>
      </c>
    </row>
    <row r="89" spans="1:24" x14ac:dyDescent="0.25">
      <c r="A89" s="8"/>
      <c r="B89" s="7"/>
      <c r="C89" s="8"/>
      <c r="D89" s="8"/>
      <c r="E89" s="9"/>
      <c r="F89" s="10"/>
      <c r="G89" s="10"/>
      <c r="H89" s="11"/>
      <c r="I89" s="12"/>
      <c r="J89" s="13"/>
      <c r="K89" s="13"/>
      <c r="L89" s="13"/>
      <c r="M89" s="13"/>
      <c r="N89" s="37" t="str">
        <f>ContractorPayroll[[#This Row],[Leave blank]]&amp;" "&amp;ContractorPayroll[[#This Row],[Employee number or code]]</f>
        <v xml:space="preserve"> </v>
      </c>
      <c r="O89" s="14" t="str">
        <f>_xlfn.IFNA(IF(D89="","",VLOOKUP(ContractorPayroll[[#This Row],[Position / Title]],[1]Lists!I:K,3,FALSE)),"")</f>
        <v/>
      </c>
      <c r="P89" s="38" t="str">
        <f>IF(ContractorPayroll[[#This Row],[Position / Title]]="","",VLOOKUP(ContractorPayroll[[#This Row],[Position / Title]],[1]Lists!I:K,2,FALSE))</f>
        <v/>
      </c>
      <c r="Q89" s="16" t="str">
        <f>IF(E89="","",ContractorPayroll[[#This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9" s="17">
        <f>IFERROR(IF(ContractorPayroll[[#This Row],[Annual Cost of Wage Increase included in Rate Adjustment]]=0,0,S89*'[1]Facility Info Input'!$F$10),0)</f>
        <v>0</v>
      </c>
      <c r="U89" s="18">
        <f t="shared" si="4"/>
        <v>0</v>
      </c>
      <c r="V89" s="18">
        <f t="shared" si="5"/>
        <v>0</v>
      </c>
      <c r="W89" s="18">
        <f t="shared" si="6"/>
        <v>0</v>
      </c>
      <c r="X89" s="18">
        <f t="shared" si="7"/>
        <v>0</v>
      </c>
    </row>
    <row r="90" spans="1:24" x14ac:dyDescent="0.25">
      <c r="A90" s="8"/>
      <c r="B90" s="7"/>
      <c r="C90" s="8"/>
      <c r="D90" s="8"/>
      <c r="E90" s="9"/>
      <c r="F90" s="10"/>
      <c r="G90" s="10"/>
      <c r="H90" s="11"/>
      <c r="I90" s="12"/>
      <c r="J90" s="13"/>
      <c r="K90" s="13"/>
      <c r="L90" s="13"/>
      <c r="M90" s="13"/>
      <c r="N90" s="37" t="str">
        <f>ContractorPayroll[[#This Row],[Leave blank]]&amp;" "&amp;ContractorPayroll[[#This Row],[Employee number or code]]</f>
        <v xml:space="preserve"> </v>
      </c>
      <c r="O90" s="14" t="str">
        <f>_xlfn.IFNA(IF(D90="","",VLOOKUP(ContractorPayroll[[#This Row],[Position / Title]],[1]Lists!I:K,3,FALSE)),"")</f>
        <v/>
      </c>
      <c r="P90" s="38" t="str">
        <f>IF(ContractorPayroll[[#This Row],[Position / Title]]="","",VLOOKUP(ContractorPayroll[[#This Row],[Position / Title]],[1]Lists!I:K,2,FALSE))</f>
        <v/>
      </c>
      <c r="Q90" s="16" t="str">
        <f>IF(E90="","",ContractorPayroll[[#This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0" s="17">
        <f>IFERROR(IF(ContractorPayroll[[#This Row],[Annual Cost of Wage Increase included in Rate Adjustment]]=0,0,S90*'[1]Facility Info Input'!$F$10),0)</f>
        <v>0</v>
      </c>
      <c r="U90" s="18">
        <f t="shared" si="4"/>
        <v>0</v>
      </c>
      <c r="V90" s="18">
        <f t="shared" si="5"/>
        <v>0</v>
      </c>
      <c r="W90" s="18">
        <f t="shared" si="6"/>
        <v>0</v>
      </c>
      <c r="X90" s="18">
        <f t="shared" si="7"/>
        <v>0</v>
      </c>
    </row>
    <row r="91" spans="1:24" x14ac:dyDescent="0.25">
      <c r="A91" s="8"/>
      <c r="B91" s="7"/>
      <c r="C91" s="8"/>
      <c r="D91" s="8"/>
      <c r="E91" s="9"/>
      <c r="F91" s="10"/>
      <c r="G91" s="10"/>
      <c r="H91" s="11"/>
      <c r="I91" s="12"/>
      <c r="J91" s="13"/>
      <c r="K91" s="13"/>
      <c r="L91" s="13"/>
      <c r="M91" s="13"/>
      <c r="N91" s="37" t="str">
        <f>ContractorPayroll[[#This Row],[Leave blank]]&amp;" "&amp;ContractorPayroll[[#This Row],[Employee number or code]]</f>
        <v xml:space="preserve"> </v>
      </c>
      <c r="O91" s="14" t="str">
        <f>_xlfn.IFNA(IF(D91="","",VLOOKUP(ContractorPayroll[[#This Row],[Position / Title]],[1]Lists!I:K,3,FALSE)),"")</f>
        <v/>
      </c>
      <c r="P91" s="38" t="str">
        <f>IF(ContractorPayroll[[#This Row],[Position / Title]]="","",VLOOKUP(ContractorPayroll[[#This Row],[Position / Title]],[1]Lists!I:K,2,FALSE))</f>
        <v/>
      </c>
      <c r="Q91" s="16" t="str">
        <f>IF(E91="","",ContractorPayroll[[#This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1" s="17">
        <f>IFERROR(IF(ContractorPayroll[[#This Row],[Annual Cost of Wage Increase included in Rate Adjustment]]=0,0,S91*'[1]Facility Info Input'!$F$10),0)</f>
        <v>0</v>
      </c>
      <c r="U91" s="18">
        <f t="shared" si="4"/>
        <v>0</v>
      </c>
      <c r="V91" s="18">
        <f t="shared" si="5"/>
        <v>0</v>
      </c>
      <c r="W91" s="18">
        <f t="shared" si="6"/>
        <v>0</v>
      </c>
      <c r="X91" s="18">
        <f t="shared" si="7"/>
        <v>0</v>
      </c>
    </row>
    <row r="92" spans="1:24" x14ac:dyDescent="0.25">
      <c r="A92" s="8"/>
      <c r="B92" s="7"/>
      <c r="C92" s="8"/>
      <c r="D92" s="8"/>
      <c r="E92" s="9"/>
      <c r="F92" s="10"/>
      <c r="G92" s="10"/>
      <c r="H92" s="11"/>
      <c r="I92" s="12"/>
      <c r="J92" s="13"/>
      <c r="K92" s="13"/>
      <c r="L92" s="13"/>
      <c r="M92" s="13"/>
      <c r="N92" s="37" t="str">
        <f>ContractorPayroll[[#This Row],[Leave blank]]&amp;" "&amp;ContractorPayroll[[#This Row],[Employee number or code]]</f>
        <v xml:space="preserve"> </v>
      </c>
      <c r="O92" s="14" t="str">
        <f>_xlfn.IFNA(IF(D92="","",VLOOKUP(ContractorPayroll[[#This Row],[Position / Title]],[1]Lists!I:K,3,FALSE)),"")</f>
        <v/>
      </c>
      <c r="P92" s="38" t="str">
        <f>IF(ContractorPayroll[[#This Row],[Position / Title]]="","",VLOOKUP(ContractorPayroll[[#This Row],[Position / Title]],[1]Lists!I:K,2,FALSE))</f>
        <v/>
      </c>
      <c r="Q92" s="16" t="str">
        <f>IF(E92="","",ContractorPayroll[[#This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2" s="17">
        <f>IFERROR(IF(ContractorPayroll[[#This Row],[Annual Cost of Wage Increase included in Rate Adjustment]]=0,0,S92*'[1]Facility Info Input'!$F$10),0)</f>
        <v>0</v>
      </c>
      <c r="U92" s="18">
        <f t="shared" si="4"/>
        <v>0</v>
      </c>
      <c r="V92" s="18">
        <f t="shared" si="5"/>
        <v>0</v>
      </c>
      <c r="W92" s="18">
        <f t="shared" si="6"/>
        <v>0</v>
      </c>
      <c r="X92" s="18">
        <f t="shared" si="7"/>
        <v>0</v>
      </c>
    </row>
    <row r="93" spans="1:24" x14ac:dyDescent="0.25">
      <c r="A93" s="8"/>
      <c r="B93" s="7"/>
      <c r="C93" s="8"/>
      <c r="D93" s="8"/>
      <c r="E93" s="9"/>
      <c r="F93" s="10"/>
      <c r="G93" s="10"/>
      <c r="H93" s="11"/>
      <c r="I93" s="12"/>
      <c r="J93" s="13"/>
      <c r="K93" s="13"/>
      <c r="L93" s="13"/>
      <c r="M93" s="13"/>
      <c r="N93" s="37" t="str">
        <f>ContractorPayroll[[#This Row],[Leave blank]]&amp;" "&amp;ContractorPayroll[[#This Row],[Employee number or code]]</f>
        <v xml:space="preserve"> </v>
      </c>
      <c r="O93" s="14" t="str">
        <f>_xlfn.IFNA(IF(D93="","",VLOOKUP(ContractorPayroll[[#This Row],[Position / Title]],[1]Lists!I:K,3,FALSE)),"")</f>
        <v/>
      </c>
      <c r="P93" s="38" t="str">
        <f>IF(ContractorPayroll[[#This Row],[Position / Title]]="","",VLOOKUP(ContractorPayroll[[#This Row],[Position / Title]],[1]Lists!I:K,2,FALSE))</f>
        <v/>
      </c>
      <c r="Q93" s="16" t="str">
        <f>IF(E93="","",ContractorPayroll[[#This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3" s="17">
        <f>IFERROR(IF(ContractorPayroll[[#This Row],[Annual Cost of Wage Increase included in Rate Adjustment]]=0,0,S93*'[1]Facility Info Input'!$F$10),0)</f>
        <v>0</v>
      </c>
      <c r="U93" s="18">
        <f t="shared" si="4"/>
        <v>0</v>
      </c>
      <c r="V93" s="18">
        <f t="shared" si="5"/>
        <v>0</v>
      </c>
      <c r="W93" s="18">
        <f t="shared" si="6"/>
        <v>0</v>
      </c>
      <c r="X93" s="18">
        <f t="shared" si="7"/>
        <v>0</v>
      </c>
    </row>
    <row r="94" spans="1:24" x14ac:dyDescent="0.25">
      <c r="A94" s="8"/>
      <c r="B94" s="7"/>
      <c r="C94" s="8"/>
      <c r="D94" s="8"/>
      <c r="E94" s="9"/>
      <c r="F94" s="10"/>
      <c r="G94" s="10"/>
      <c r="H94" s="11"/>
      <c r="I94" s="12"/>
      <c r="J94" s="13"/>
      <c r="K94" s="13"/>
      <c r="L94" s="13"/>
      <c r="M94" s="13"/>
      <c r="N94" s="37" t="str">
        <f>ContractorPayroll[[#This Row],[Leave blank]]&amp;" "&amp;ContractorPayroll[[#This Row],[Employee number or code]]</f>
        <v xml:space="preserve"> </v>
      </c>
      <c r="O94" s="14" t="str">
        <f>_xlfn.IFNA(IF(D94="","",VLOOKUP(ContractorPayroll[[#This Row],[Position / Title]],[1]Lists!I:K,3,FALSE)),"")</f>
        <v/>
      </c>
      <c r="P94" s="38" t="str">
        <f>IF(ContractorPayroll[[#This Row],[Position / Title]]="","",VLOOKUP(ContractorPayroll[[#This Row],[Position / Title]],[1]Lists!I:K,2,FALSE))</f>
        <v/>
      </c>
      <c r="Q94" s="16" t="str">
        <f>IF(E94="","",ContractorPayroll[[#This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4" s="17">
        <f>IFERROR(IF(ContractorPayroll[[#This Row],[Annual Cost of Wage Increase included in Rate Adjustment]]=0,0,S94*'[1]Facility Info Input'!$F$10),0)</f>
        <v>0</v>
      </c>
      <c r="U94" s="18">
        <f t="shared" si="4"/>
        <v>0</v>
      </c>
      <c r="V94" s="18">
        <f t="shared" si="5"/>
        <v>0</v>
      </c>
      <c r="W94" s="18">
        <f t="shared" si="6"/>
        <v>0</v>
      </c>
      <c r="X94" s="18">
        <f t="shared" si="7"/>
        <v>0</v>
      </c>
    </row>
    <row r="95" spans="1:24" x14ac:dyDescent="0.25">
      <c r="A95" s="8"/>
      <c r="B95" s="7"/>
      <c r="C95" s="8"/>
      <c r="D95" s="8"/>
      <c r="E95" s="9"/>
      <c r="F95" s="10"/>
      <c r="G95" s="10"/>
      <c r="H95" s="11"/>
      <c r="I95" s="12"/>
      <c r="J95" s="13"/>
      <c r="K95" s="13"/>
      <c r="L95" s="13"/>
      <c r="M95" s="13"/>
      <c r="N95" s="37" t="str">
        <f>ContractorPayroll[[#This Row],[Leave blank]]&amp;" "&amp;ContractorPayroll[[#This Row],[Employee number or code]]</f>
        <v xml:space="preserve"> </v>
      </c>
      <c r="O95" s="14" t="str">
        <f>_xlfn.IFNA(IF(D95="","",VLOOKUP(ContractorPayroll[[#This Row],[Position / Title]],[1]Lists!I:K,3,FALSE)),"")</f>
        <v/>
      </c>
      <c r="P95" s="38" t="str">
        <f>IF(ContractorPayroll[[#This Row],[Position / Title]]="","",VLOOKUP(ContractorPayroll[[#This Row],[Position / Title]],[1]Lists!I:K,2,FALSE))</f>
        <v/>
      </c>
      <c r="Q95" s="16" t="str">
        <f>IF(E95="","",ContractorPayroll[[#This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5" s="17">
        <f>IFERROR(IF(ContractorPayroll[[#This Row],[Annual Cost of Wage Increase included in Rate Adjustment]]=0,0,S95*'[1]Facility Info Input'!$F$10),0)</f>
        <v>0</v>
      </c>
      <c r="U95" s="18">
        <f t="shared" si="4"/>
        <v>0</v>
      </c>
      <c r="V95" s="18">
        <f t="shared" si="5"/>
        <v>0</v>
      </c>
      <c r="W95" s="18">
        <f t="shared" si="6"/>
        <v>0</v>
      </c>
      <c r="X95" s="18">
        <f t="shared" si="7"/>
        <v>0</v>
      </c>
    </row>
    <row r="96" spans="1:24" x14ac:dyDescent="0.25">
      <c r="A96" s="8"/>
      <c r="B96" s="7"/>
      <c r="C96" s="8"/>
      <c r="D96" s="8"/>
      <c r="E96" s="9"/>
      <c r="F96" s="10"/>
      <c r="G96" s="10"/>
      <c r="H96" s="11"/>
      <c r="I96" s="12"/>
      <c r="J96" s="13"/>
      <c r="K96" s="13"/>
      <c r="L96" s="13"/>
      <c r="M96" s="13"/>
      <c r="N96" s="37" t="str">
        <f>ContractorPayroll[[#This Row],[Leave blank]]&amp;" "&amp;ContractorPayroll[[#This Row],[Employee number or code]]</f>
        <v xml:space="preserve"> </v>
      </c>
      <c r="O96" s="14" t="str">
        <f>_xlfn.IFNA(IF(D96="","",VLOOKUP(ContractorPayroll[[#This Row],[Position / Title]],[1]Lists!I:K,3,FALSE)),"")</f>
        <v/>
      </c>
      <c r="P96" s="38" t="str">
        <f>IF(ContractorPayroll[[#This Row],[Position / Title]]="","",VLOOKUP(ContractorPayroll[[#This Row],[Position / Title]],[1]Lists!I:K,2,FALSE))</f>
        <v/>
      </c>
      <c r="Q96" s="16" t="str">
        <f>IF(E96="","",ContractorPayroll[[#This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6" s="17">
        <f>IFERROR(IF(ContractorPayroll[[#This Row],[Annual Cost of Wage Increase included in Rate Adjustment]]=0,0,S96*'[1]Facility Info Input'!$F$10),0)</f>
        <v>0</v>
      </c>
      <c r="U96" s="18">
        <f t="shared" si="4"/>
        <v>0</v>
      </c>
      <c r="V96" s="18">
        <f t="shared" si="5"/>
        <v>0</v>
      </c>
      <c r="W96" s="18">
        <f t="shared" si="6"/>
        <v>0</v>
      </c>
      <c r="X96" s="18">
        <f t="shared" si="7"/>
        <v>0</v>
      </c>
    </row>
    <row r="97" spans="1:24" x14ac:dyDescent="0.25">
      <c r="A97" s="8"/>
      <c r="B97" s="7"/>
      <c r="C97" s="8"/>
      <c r="D97" s="8"/>
      <c r="E97" s="9"/>
      <c r="F97" s="10"/>
      <c r="G97" s="10"/>
      <c r="H97" s="11"/>
      <c r="I97" s="12"/>
      <c r="J97" s="13"/>
      <c r="K97" s="13"/>
      <c r="L97" s="13"/>
      <c r="M97" s="13"/>
      <c r="N97" s="37" t="str">
        <f>ContractorPayroll[[#This Row],[Leave blank]]&amp;" "&amp;ContractorPayroll[[#This Row],[Employee number or code]]</f>
        <v xml:space="preserve"> </v>
      </c>
      <c r="O97" s="14" t="str">
        <f>_xlfn.IFNA(IF(D97="","",VLOOKUP(ContractorPayroll[[#This Row],[Position / Title]],[1]Lists!I:K,3,FALSE)),"")</f>
        <v/>
      </c>
      <c r="P97" s="38" t="str">
        <f>IF(ContractorPayroll[[#This Row],[Position / Title]]="","",VLOOKUP(ContractorPayroll[[#This Row],[Position / Title]],[1]Lists!I:K,2,FALSE))</f>
        <v/>
      </c>
      <c r="Q97" s="16" t="str">
        <f>IF(E97="","",ContractorPayroll[[#This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7" s="17">
        <f>IFERROR(IF(ContractorPayroll[[#This Row],[Annual Cost of Wage Increase included in Rate Adjustment]]=0,0,S97*'[1]Facility Info Input'!$F$10),0)</f>
        <v>0</v>
      </c>
      <c r="U97" s="18">
        <f t="shared" si="4"/>
        <v>0</v>
      </c>
      <c r="V97" s="18">
        <f t="shared" si="5"/>
        <v>0</v>
      </c>
      <c r="W97" s="18">
        <f t="shared" si="6"/>
        <v>0</v>
      </c>
      <c r="X97" s="18">
        <f t="shared" si="7"/>
        <v>0</v>
      </c>
    </row>
    <row r="98" spans="1:24" x14ac:dyDescent="0.25">
      <c r="A98" s="8"/>
      <c r="B98" s="7"/>
      <c r="C98" s="8"/>
      <c r="D98" s="8"/>
      <c r="E98" s="9"/>
      <c r="F98" s="10"/>
      <c r="G98" s="10"/>
      <c r="H98" s="11"/>
      <c r="I98" s="12"/>
      <c r="J98" s="13"/>
      <c r="K98" s="13"/>
      <c r="L98" s="13"/>
      <c r="M98" s="13"/>
      <c r="N98" s="37" t="str">
        <f>ContractorPayroll[[#This Row],[Leave blank]]&amp;" "&amp;ContractorPayroll[[#This Row],[Employee number or code]]</f>
        <v xml:space="preserve"> </v>
      </c>
      <c r="O98" s="14" t="str">
        <f>_xlfn.IFNA(IF(D98="","",VLOOKUP(ContractorPayroll[[#This Row],[Position / Title]],[1]Lists!I:K,3,FALSE)),"")</f>
        <v/>
      </c>
      <c r="P98" s="38" t="str">
        <f>IF(ContractorPayroll[[#This Row],[Position / Title]]="","",VLOOKUP(ContractorPayroll[[#This Row],[Position / Title]],[1]Lists!I:K,2,FALSE))</f>
        <v/>
      </c>
      <c r="Q98" s="16" t="str">
        <f>IF(E98="","",ContractorPayroll[[#This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8" s="17">
        <f>IFERROR(IF(ContractorPayroll[[#This Row],[Annual Cost of Wage Increase included in Rate Adjustment]]=0,0,S98*'[1]Facility Info Input'!$F$10),0)</f>
        <v>0</v>
      </c>
      <c r="U98" s="18">
        <f t="shared" si="4"/>
        <v>0</v>
      </c>
      <c r="V98" s="18">
        <f t="shared" si="5"/>
        <v>0</v>
      </c>
      <c r="W98" s="18">
        <f t="shared" si="6"/>
        <v>0</v>
      </c>
      <c r="X98" s="18">
        <f t="shared" si="7"/>
        <v>0</v>
      </c>
    </row>
    <row r="99" spans="1:24" x14ac:dyDescent="0.25">
      <c r="A99" s="8"/>
      <c r="B99" s="7"/>
      <c r="C99" s="8"/>
      <c r="D99" s="8"/>
      <c r="E99" s="9"/>
      <c r="F99" s="10"/>
      <c r="G99" s="10"/>
      <c r="H99" s="11"/>
      <c r="I99" s="12"/>
      <c r="J99" s="13"/>
      <c r="K99" s="13"/>
      <c r="L99" s="13"/>
      <c r="M99" s="13"/>
      <c r="N99" s="37" t="str">
        <f>ContractorPayroll[[#This Row],[Leave blank]]&amp;" "&amp;ContractorPayroll[[#This Row],[Employee number or code]]</f>
        <v xml:space="preserve"> </v>
      </c>
      <c r="O99" s="14" t="str">
        <f>_xlfn.IFNA(IF(D99="","",VLOOKUP(ContractorPayroll[[#This Row],[Position / Title]],[1]Lists!I:K,3,FALSE)),"")</f>
        <v/>
      </c>
      <c r="P99" s="38" t="str">
        <f>IF(ContractorPayroll[[#This Row],[Position / Title]]="","",VLOOKUP(ContractorPayroll[[#This Row],[Position / Title]],[1]Lists!I:K,2,FALSE))</f>
        <v/>
      </c>
      <c r="Q99" s="16" t="str">
        <f>IF(E99="","",ContractorPayroll[[#This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9" s="17">
        <f>IFERROR(IF(ContractorPayroll[[#This Row],[Annual Cost of Wage Increase included in Rate Adjustment]]=0,0,S99*'[1]Facility Info Input'!$F$10),0)</f>
        <v>0</v>
      </c>
      <c r="U99" s="18">
        <f t="shared" si="4"/>
        <v>0</v>
      </c>
      <c r="V99" s="18">
        <f t="shared" si="5"/>
        <v>0</v>
      </c>
      <c r="W99" s="18">
        <f t="shared" si="6"/>
        <v>0</v>
      </c>
      <c r="X99" s="18">
        <f t="shared" si="7"/>
        <v>0</v>
      </c>
    </row>
    <row r="100" spans="1:24" x14ac:dyDescent="0.25">
      <c r="A100" s="8"/>
      <c r="B100" s="7"/>
      <c r="C100" s="8"/>
      <c r="D100" s="8"/>
      <c r="E100" s="9"/>
      <c r="F100" s="10"/>
      <c r="G100" s="10"/>
      <c r="H100" s="11"/>
      <c r="I100" s="12"/>
      <c r="J100" s="13"/>
      <c r="K100" s="13"/>
      <c r="L100" s="13"/>
      <c r="M100" s="13"/>
      <c r="N100" s="37" t="str">
        <f>ContractorPayroll[[#This Row],[Leave blank]]&amp;" "&amp;ContractorPayroll[[#This Row],[Employee number or code]]</f>
        <v xml:space="preserve"> </v>
      </c>
      <c r="O100" s="14" t="str">
        <f>_xlfn.IFNA(IF(D100="","",VLOOKUP(ContractorPayroll[[#This Row],[Position / Title]],[1]Lists!I:K,3,FALSE)),"")</f>
        <v/>
      </c>
      <c r="P100" s="38" t="str">
        <f>IF(ContractorPayroll[[#This Row],[Position / Title]]="","",VLOOKUP(ContractorPayroll[[#This Row],[Position / Title]],[1]Lists!I:K,2,FALSE))</f>
        <v/>
      </c>
      <c r="Q100" s="16" t="str">
        <f>IF(E100="","",ContractorPayroll[[#This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0" s="17">
        <f>IFERROR(IF(ContractorPayroll[[#This Row],[Annual Cost of Wage Increase included in Rate Adjustment]]=0,0,S100*'[1]Facility Info Input'!$F$10),0)</f>
        <v>0</v>
      </c>
      <c r="U100" s="18">
        <f t="shared" si="4"/>
        <v>0</v>
      </c>
      <c r="V100" s="18">
        <f t="shared" si="5"/>
        <v>0</v>
      </c>
      <c r="W100" s="18">
        <f t="shared" si="6"/>
        <v>0</v>
      </c>
      <c r="X100" s="18">
        <f t="shared" si="7"/>
        <v>0</v>
      </c>
    </row>
    <row r="101" spans="1:24" x14ac:dyDescent="0.25">
      <c r="A101" s="8"/>
      <c r="B101" s="7"/>
      <c r="C101" s="8"/>
      <c r="D101" s="8"/>
      <c r="E101" s="9"/>
      <c r="F101" s="10"/>
      <c r="G101" s="10"/>
      <c r="H101" s="11"/>
      <c r="I101" s="12"/>
      <c r="J101" s="13"/>
      <c r="K101" s="13"/>
      <c r="L101" s="13"/>
      <c r="M101" s="13"/>
      <c r="N101" s="37" t="str">
        <f>ContractorPayroll[[#This Row],[Leave blank]]&amp;" "&amp;ContractorPayroll[[#This Row],[Employee number or code]]</f>
        <v xml:space="preserve"> </v>
      </c>
      <c r="O101" s="14" t="str">
        <f>_xlfn.IFNA(IF(D101="","",VLOOKUP(ContractorPayroll[[#This Row],[Position / Title]],[1]Lists!I:K,3,FALSE)),"")</f>
        <v/>
      </c>
      <c r="P101" s="38" t="str">
        <f>IF(ContractorPayroll[[#This Row],[Position / Title]]="","",VLOOKUP(ContractorPayroll[[#This Row],[Position / Title]],[1]Lists!I:K,2,FALSE))</f>
        <v/>
      </c>
      <c r="Q101" s="16" t="str">
        <f>IF(E101="","",ContractorPayroll[[#This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1" s="17">
        <f>IFERROR(IF(ContractorPayroll[[#This Row],[Annual Cost of Wage Increase included in Rate Adjustment]]=0,0,S101*'[1]Facility Info Input'!$F$10),0)</f>
        <v>0</v>
      </c>
      <c r="U101" s="18">
        <f t="shared" si="4"/>
        <v>0</v>
      </c>
      <c r="V101" s="18">
        <f t="shared" si="5"/>
        <v>0</v>
      </c>
      <c r="W101" s="18">
        <f t="shared" si="6"/>
        <v>0</v>
      </c>
      <c r="X101" s="18">
        <f t="shared" si="7"/>
        <v>0</v>
      </c>
    </row>
    <row r="102" spans="1:24" x14ac:dyDescent="0.25">
      <c r="A102" s="8"/>
      <c r="B102" s="7"/>
      <c r="C102" s="8"/>
      <c r="D102" s="8"/>
      <c r="E102" s="9"/>
      <c r="F102" s="10"/>
      <c r="G102" s="10"/>
      <c r="H102" s="11"/>
      <c r="I102" s="12"/>
      <c r="J102" s="13"/>
      <c r="K102" s="13"/>
      <c r="L102" s="13"/>
      <c r="M102" s="13"/>
      <c r="N102" s="37" t="str">
        <f>ContractorPayroll[[#This Row],[Leave blank]]&amp;" "&amp;ContractorPayroll[[#This Row],[Employee number or code]]</f>
        <v xml:space="preserve"> </v>
      </c>
      <c r="O102" s="14" t="str">
        <f>_xlfn.IFNA(IF(D102="","",VLOOKUP(ContractorPayroll[[#This Row],[Position / Title]],[1]Lists!I:K,3,FALSE)),"")</f>
        <v/>
      </c>
      <c r="P102" s="38" t="str">
        <f>IF(ContractorPayroll[[#This Row],[Position / Title]]="","",VLOOKUP(ContractorPayroll[[#This Row],[Position / Title]],[1]Lists!I:K,2,FALSE))</f>
        <v/>
      </c>
      <c r="Q102" s="16" t="str">
        <f>IF(E102="","",ContractorPayroll[[#This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2" s="17">
        <f>IFERROR(IF(ContractorPayroll[[#This Row],[Annual Cost of Wage Increase included in Rate Adjustment]]=0,0,S102*'[1]Facility Info Input'!$F$10),0)</f>
        <v>0</v>
      </c>
      <c r="U102" s="18">
        <f t="shared" si="4"/>
        <v>0</v>
      </c>
      <c r="V102" s="18">
        <f t="shared" si="5"/>
        <v>0</v>
      </c>
      <c r="W102" s="18">
        <f t="shared" si="6"/>
        <v>0</v>
      </c>
      <c r="X102" s="18">
        <f t="shared" si="7"/>
        <v>0</v>
      </c>
    </row>
    <row r="103" spans="1:24" x14ac:dyDescent="0.25">
      <c r="A103" s="8"/>
      <c r="B103" s="7"/>
      <c r="C103" s="8"/>
      <c r="D103" s="8"/>
      <c r="E103" s="9"/>
      <c r="F103" s="10"/>
      <c r="G103" s="10"/>
      <c r="H103" s="11"/>
      <c r="I103" s="12"/>
      <c r="J103" s="13"/>
      <c r="K103" s="13"/>
      <c r="L103" s="13"/>
      <c r="M103" s="13"/>
      <c r="N103" s="37" t="str">
        <f>ContractorPayroll[[#This Row],[Leave blank]]&amp;" "&amp;ContractorPayroll[[#This Row],[Employee number or code]]</f>
        <v xml:space="preserve"> </v>
      </c>
      <c r="O103" s="14" t="str">
        <f>_xlfn.IFNA(IF(D103="","",VLOOKUP(ContractorPayroll[[#This Row],[Position / Title]],[1]Lists!I:K,3,FALSE)),"")</f>
        <v/>
      </c>
      <c r="P103" s="38" t="str">
        <f>IF(ContractorPayroll[[#This Row],[Position / Title]]="","",VLOOKUP(ContractorPayroll[[#This Row],[Position / Title]],[1]Lists!I:K,2,FALSE))</f>
        <v/>
      </c>
      <c r="Q103" s="16" t="str">
        <f>IF(E103="","",ContractorPayroll[[#This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3" s="17">
        <f>IFERROR(IF(ContractorPayroll[[#This Row],[Annual Cost of Wage Increase included in Rate Adjustment]]=0,0,S103*'[1]Facility Info Input'!$F$10),0)</f>
        <v>0</v>
      </c>
      <c r="U103" s="18">
        <f t="shared" si="4"/>
        <v>0</v>
      </c>
      <c r="V103" s="18">
        <f t="shared" si="5"/>
        <v>0</v>
      </c>
      <c r="W103" s="18">
        <f t="shared" si="6"/>
        <v>0</v>
      </c>
      <c r="X103" s="18">
        <f t="shared" si="7"/>
        <v>0</v>
      </c>
    </row>
    <row r="104" spans="1:24" x14ac:dyDescent="0.25">
      <c r="A104" s="8"/>
      <c r="B104" s="7"/>
      <c r="C104" s="8"/>
      <c r="D104" s="8"/>
      <c r="E104" s="9"/>
      <c r="F104" s="10"/>
      <c r="G104" s="10"/>
      <c r="H104" s="11"/>
      <c r="I104" s="12"/>
      <c r="J104" s="13"/>
      <c r="K104" s="13"/>
      <c r="L104" s="13"/>
      <c r="M104" s="13"/>
      <c r="N104" s="37" t="str">
        <f>ContractorPayroll[[#This Row],[Leave blank]]&amp;" "&amp;ContractorPayroll[[#This Row],[Employee number or code]]</f>
        <v xml:space="preserve"> </v>
      </c>
      <c r="O104" s="14" t="str">
        <f>_xlfn.IFNA(IF(D104="","",VLOOKUP(ContractorPayroll[[#This Row],[Position / Title]],[1]Lists!I:K,3,FALSE)),"")</f>
        <v/>
      </c>
      <c r="P104" s="38" t="str">
        <f>IF(ContractorPayroll[[#This Row],[Position / Title]]="","",VLOOKUP(ContractorPayroll[[#This Row],[Position / Title]],[1]Lists!I:K,2,FALSE))</f>
        <v/>
      </c>
      <c r="Q104" s="16" t="str">
        <f>IF(E104="","",ContractorPayroll[[#This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4" s="17">
        <f>IFERROR(IF(ContractorPayroll[[#This Row],[Annual Cost of Wage Increase included in Rate Adjustment]]=0,0,S104*'[1]Facility Info Input'!$F$10),0)</f>
        <v>0</v>
      </c>
      <c r="U104" s="18">
        <f t="shared" si="4"/>
        <v>0</v>
      </c>
      <c r="V104" s="18">
        <f t="shared" si="5"/>
        <v>0</v>
      </c>
      <c r="W104" s="18">
        <f t="shared" si="6"/>
        <v>0</v>
      </c>
      <c r="X104" s="18">
        <f t="shared" si="7"/>
        <v>0</v>
      </c>
    </row>
    <row r="105" spans="1:24" x14ac:dyDescent="0.25">
      <c r="A105" s="8"/>
      <c r="B105" s="7"/>
      <c r="C105" s="8"/>
      <c r="D105" s="8"/>
      <c r="E105" s="9"/>
      <c r="F105" s="10"/>
      <c r="G105" s="10"/>
      <c r="H105" s="11"/>
      <c r="I105" s="12"/>
      <c r="J105" s="13"/>
      <c r="K105" s="13"/>
      <c r="L105" s="13"/>
      <c r="M105" s="13"/>
      <c r="N105" s="37" t="str">
        <f>ContractorPayroll[[#This Row],[Leave blank]]&amp;" "&amp;ContractorPayroll[[#This Row],[Employee number or code]]</f>
        <v xml:space="preserve"> </v>
      </c>
      <c r="O105" s="14" t="str">
        <f>_xlfn.IFNA(IF(D105="","",VLOOKUP(ContractorPayroll[[#This Row],[Position / Title]],[1]Lists!I:K,3,FALSE)),"")</f>
        <v/>
      </c>
      <c r="P105" s="38" t="str">
        <f>IF(ContractorPayroll[[#This Row],[Position / Title]]="","",VLOOKUP(ContractorPayroll[[#This Row],[Position / Title]],[1]Lists!I:K,2,FALSE))</f>
        <v/>
      </c>
      <c r="Q105" s="16" t="str">
        <f>IF(E105="","",ContractorPayroll[[#This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5" s="17">
        <f>IFERROR(IF(ContractorPayroll[[#This Row],[Annual Cost of Wage Increase included in Rate Adjustment]]=0,0,S105*'[1]Facility Info Input'!$F$10),0)</f>
        <v>0</v>
      </c>
      <c r="U105" s="18">
        <f t="shared" si="4"/>
        <v>0</v>
      </c>
      <c r="V105" s="18">
        <f t="shared" si="5"/>
        <v>0</v>
      </c>
      <c r="W105" s="18">
        <f t="shared" si="6"/>
        <v>0</v>
      </c>
      <c r="X105" s="18">
        <f t="shared" si="7"/>
        <v>0</v>
      </c>
    </row>
    <row r="106" spans="1:24" x14ac:dyDescent="0.25">
      <c r="A106" s="8"/>
      <c r="B106" s="7"/>
      <c r="C106" s="8"/>
      <c r="D106" s="8"/>
      <c r="E106" s="9"/>
      <c r="F106" s="10"/>
      <c r="G106" s="10"/>
      <c r="H106" s="11"/>
      <c r="I106" s="12"/>
      <c r="J106" s="13"/>
      <c r="K106" s="13"/>
      <c r="L106" s="13"/>
      <c r="M106" s="13"/>
      <c r="N106" s="37" t="str">
        <f>ContractorPayroll[[#This Row],[Leave blank]]&amp;" "&amp;ContractorPayroll[[#This Row],[Employee number or code]]</f>
        <v xml:space="preserve"> </v>
      </c>
      <c r="O106" s="14" t="str">
        <f>_xlfn.IFNA(IF(D106="","",VLOOKUP(ContractorPayroll[[#This Row],[Position / Title]],[1]Lists!I:K,3,FALSE)),"")</f>
        <v/>
      </c>
      <c r="P106" s="38" t="str">
        <f>IF(ContractorPayroll[[#This Row],[Position / Title]]="","",VLOOKUP(ContractorPayroll[[#This Row],[Position / Title]],[1]Lists!I:K,2,FALSE))</f>
        <v/>
      </c>
      <c r="Q106" s="16" t="str">
        <f>IF(E106="","",ContractorPayroll[[#This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6" s="17">
        <f>IFERROR(IF(ContractorPayroll[[#This Row],[Annual Cost of Wage Increase included in Rate Adjustment]]=0,0,S106*'[1]Facility Info Input'!$F$10),0)</f>
        <v>0</v>
      </c>
      <c r="U106" s="18">
        <f t="shared" si="4"/>
        <v>0</v>
      </c>
      <c r="V106" s="18">
        <f t="shared" si="5"/>
        <v>0</v>
      </c>
      <c r="W106" s="18">
        <f t="shared" si="6"/>
        <v>0</v>
      </c>
      <c r="X106" s="18">
        <f t="shared" si="7"/>
        <v>0</v>
      </c>
    </row>
    <row r="107" spans="1:24" x14ac:dyDescent="0.25">
      <c r="A107" s="8"/>
      <c r="B107" s="7"/>
      <c r="C107" s="8"/>
      <c r="D107" s="8"/>
      <c r="E107" s="9"/>
      <c r="F107" s="10"/>
      <c r="G107" s="10"/>
      <c r="H107" s="11"/>
      <c r="I107" s="12"/>
      <c r="J107" s="13"/>
      <c r="K107" s="13"/>
      <c r="L107" s="13"/>
      <c r="M107" s="13"/>
      <c r="N107" s="37" t="str">
        <f>ContractorPayroll[[#This Row],[Leave blank]]&amp;" "&amp;ContractorPayroll[[#This Row],[Employee number or code]]</f>
        <v xml:space="preserve"> </v>
      </c>
      <c r="O107" s="14" t="str">
        <f>_xlfn.IFNA(IF(D107="","",VLOOKUP(ContractorPayroll[[#This Row],[Position / Title]],[1]Lists!I:K,3,FALSE)),"")</f>
        <v/>
      </c>
      <c r="P107" s="38" t="str">
        <f>IF(ContractorPayroll[[#This Row],[Position / Title]]="","",VLOOKUP(ContractorPayroll[[#This Row],[Position / Title]],[1]Lists!I:K,2,FALSE))</f>
        <v/>
      </c>
      <c r="Q107" s="16" t="str">
        <f>IF(E107="","",ContractorPayroll[[#This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7" s="17">
        <f>IFERROR(IF(ContractorPayroll[[#This Row],[Annual Cost of Wage Increase included in Rate Adjustment]]=0,0,S107*'[1]Facility Info Input'!$F$10),0)</f>
        <v>0</v>
      </c>
      <c r="U107" s="18">
        <f t="shared" si="4"/>
        <v>0</v>
      </c>
      <c r="V107" s="18">
        <f t="shared" si="5"/>
        <v>0</v>
      </c>
      <c r="W107" s="18">
        <f t="shared" si="6"/>
        <v>0</v>
      </c>
      <c r="X107" s="18">
        <f t="shared" si="7"/>
        <v>0</v>
      </c>
    </row>
    <row r="108" spans="1:24" x14ac:dyDescent="0.25">
      <c r="A108" s="8"/>
      <c r="B108" s="7"/>
      <c r="C108" s="8"/>
      <c r="D108" s="8"/>
      <c r="E108" s="9"/>
      <c r="F108" s="10"/>
      <c r="G108" s="10"/>
      <c r="H108" s="11"/>
      <c r="I108" s="12"/>
      <c r="J108" s="13"/>
      <c r="K108" s="13"/>
      <c r="L108" s="13"/>
      <c r="M108" s="13"/>
      <c r="N108" s="37" t="str">
        <f>ContractorPayroll[[#This Row],[Leave blank]]&amp;" "&amp;ContractorPayroll[[#This Row],[Employee number or code]]</f>
        <v xml:space="preserve"> </v>
      </c>
      <c r="O108" s="14" t="str">
        <f>_xlfn.IFNA(IF(D108="","",VLOOKUP(ContractorPayroll[[#This Row],[Position / Title]],[1]Lists!I:K,3,FALSE)),"")</f>
        <v/>
      </c>
      <c r="P108" s="38" t="str">
        <f>IF(ContractorPayroll[[#This Row],[Position / Title]]="","",VLOOKUP(ContractorPayroll[[#This Row],[Position / Title]],[1]Lists!I:K,2,FALSE))</f>
        <v/>
      </c>
      <c r="Q108" s="16" t="str">
        <f>IF(E108="","",ContractorPayroll[[#This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8" s="17">
        <f>IFERROR(IF(ContractorPayroll[[#This Row],[Annual Cost of Wage Increase included in Rate Adjustment]]=0,0,S108*'[1]Facility Info Input'!$F$10),0)</f>
        <v>0</v>
      </c>
      <c r="U108" s="18">
        <f t="shared" si="4"/>
        <v>0</v>
      </c>
      <c r="V108" s="18">
        <f t="shared" si="5"/>
        <v>0</v>
      </c>
      <c r="W108" s="18">
        <f t="shared" si="6"/>
        <v>0</v>
      </c>
      <c r="X108" s="18">
        <f t="shared" si="7"/>
        <v>0</v>
      </c>
    </row>
    <row r="109" spans="1:24" x14ac:dyDescent="0.25">
      <c r="A109" s="8"/>
      <c r="B109" s="7"/>
      <c r="C109" s="8"/>
      <c r="D109" s="8"/>
      <c r="E109" s="9"/>
      <c r="F109" s="10"/>
      <c r="G109" s="10"/>
      <c r="H109" s="11"/>
      <c r="I109" s="12"/>
      <c r="J109" s="13"/>
      <c r="K109" s="13"/>
      <c r="L109" s="13"/>
      <c r="M109" s="13"/>
      <c r="N109" s="37" t="str">
        <f>ContractorPayroll[[#This Row],[Leave blank]]&amp;" "&amp;ContractorPayroll[[#This Row],[Employee number or code]]</f>
        <v xml:space="preserve"> </v>
      </c>
      <c r="O109" s="14" t="str">
        <f>_xlfn.IFNA(IF(D109="","",VLOOKUP(ContractorPayroll[[#This Row],[Position / Title]],[1]Lists!I:K,3,FALSE)),"")</f>
        <v/>
      </c>
      <c r="P109" s="38" t="str">
        <f>IF(ContractorPayroll[[#This Row],[Position / Title]]="","",VLOOKUP(ContractorPayroll[[#This Row],[Position / Title]],[1]Lists!I:K,2,FALSE))</f>
        <v/>
      </c>
      <c r="Q109" s="16" t="str">
        <f>IF(E109="","",ContractorPayroll[[#This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9" s="17">
        <f>IFERROR(IF(ContractorPayroll[[#This Row],[Annual Cost of Wage Increase included in Rate Adjustment]]=0,0,S109*'[1]Facility Info Input'!$F$10),0)</f>
        <v>0</v>
      </c>
      <c r="U109" s="18">
        <f t="shared" si="4"/>
        <v>0</v>
      </c>
      <c r="V109" s="18">
        <f t="shared" si="5"/>
        <v>0</v>
      </c>
      <c r="W109" s="18">
        <f t="shared" si="6"/>
        <v>0</v>
      </c>
      <c r="X109" s="18">
        <f t="shared" si="7"/>
        <v>0</v>
      </c>
    </row>
    <row r="110" spans="1:24" x14ac:dyDescent="0.25">
      <c r="A110" s="8"/>
      <c r="B110" s="7"/>
      <c r="C110" s="8"/>
      <c r="D110" s="8"/>
      <c r="E110" s="9"/>
      <c r="F110" s="10"/>
      <c r="G110" s="10"/>
      <c r="H110" s="11"/>
      <c r="I110" s="12"/>
      <c r="J110" s="13"/>
      <c r="K110" s="13"/>
      <c r="L110" s="13"/>
      <c r="M110" s="13"/>
      <c r="N110" s="37" t="str">
        <f>ContractorPayroll[[#This Row],[Leave blank]]&amp;" "&amp;ContractorPayroll[[#This Row],[Employee number or code]]</f>
        <v xml:space="preserve"> </v>
      </c>
      <c r="O110" s="14" t="str">
        <f>_xlfn.IFNA(IF(D110="","",VLOOKUP(ContractorPayroll[[#This Row],[Position / Title]],[1]Lists!I:K,3,FALSE)),"")</f>
        <v/>
      </c>
      <c r="P110" s="38" t="str">
        <f>IF(ContractorPayroll[[#This Row],[Position / Title]]="","",VLOOKUP(ContractorPayroll[[#This Row],[Position / Title]],[1]Lists!I:K,2,FALSE))</f>
        <v/>
      </c>
      <c r="Q110" s="16" t="str">
        <f>IF(E110="","",ContractorPayroll[[#This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0" s="17">
        <f>IFERROR(IF(ContractorPayroll[[#This Row],[Annual Cost of Wage Increase included in Rate Adjustment]]=0,0,S110*'[1]Facility Info Input'!$F$10),0)</f>
        <v>0</v>
      </c>
      <c r="U110" s="18">
        <f t="shared" si="4"/>
        <v>0</v>
      </c>
      <c r="V110" s="18">
        <f t="shared" si="5"/>
        <v>0</v>
      </c>
      <c r="W110" s="18">
        <f t="shared" si="6"/>
        <v>0</v>
      </c>
      <c r="X110" s="18">
        <f t="shared" si="7"/>
        <v>0</v>
      </c>
    </row>
    <row r="111" spans="1:24" x14ac:dyDescent="0.25">
      <c r="A111" s="8"/>
      <c r="B111" s="7"/>
      <c r="C111" s="8"/>
      <c r="D111" s="8"/>
      <c r="E111" s="9"/>
      <c r="F111" s="10"/>
      <c r="G111" s="10"/>
      <c r="H111" s="11"/>
      <c r="I111" s="12"/>
      <c r="J111" s="13"/>
      <c r="K111" s="13"/>
      <c r="L111" s="13"/>
      <c r="M111" s="13"/>
      <c r="N111" s="37" t="str">
        <f>ContractorPayroll[[#This Row],[Leave blank]]&amp;" "&amp;ContractorPayroll[[#This Row],[Employee number or code]]</f>
        <v xml:space="preserve"> </v>
      </c>
      <c r="O111" s="14" t="str">
        <f>_xlfn.IFNA(IF(D111="","",VLOOKUP(ContractorPayroll[[#This Row],[Position / Title]],[1]Lists!I:K,3,FALSE)),"")</f>
        <v/>
      </c>
      <c r="P111" s="38" t="str">
        <f>IF(ContractorPayroll[[#This Row],[Position / Title]]="","",VLOOKUP(ContractorPayroll[[#This Row],[Position / Title]],[1]Lists!I:K,2,FALSE))</f>
        <v/>
      </c>
      <c r="Q111" s="16" t="str">
        <f>IF(E111="","",ContractorPayroll[[#This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1" s="17">
        <f>IFERROR(IF(ContractorPayroll[[#This Row],[Annual Cost of Wage Increase included in Rate Adjustment]]=0,0,S111*'[1]Facility Info Input'!$F$10),0)</f>
        <v>0</v>
      </c>
      <c r="U111" s="18">
        <f t="shared" si="4"/>
        <v>0</v>
      </c>
      <c r="V111" s="18">
        <f t="shared" si="5"/>
        <v>0</v>
      </c>
      <c r="W111" s="18">
        <f t="shared" si="6"/>
        <v>0</v>
      </c>
      <c r="X111" s="18">
        <f t="shared" si="7"/>
        <v>0</v>
      </c>
    </row>
    <row r="112" spans="1:24" x14ac:dyDescent="0.25">
      <c r="A112" s="8"/>
      <c r="B112" s="7"/>
      <c r="C112" s="8"/>
      <c r="D112" s="8"/>
      <c r="E112" s="9"/>
      <c r="F112" s="10"/>
      <c r="G112" s="10"/>
      <c r="H112" s="11"/>
      <c r="I112" s="12"/>
      <c r="J112" s="13"/>
      <c r="K112" s="13"/>
      <c r="L112" s="13"/>
      <c r="M112" s="13"/>
      <c r="N112" s="37" t="str">
        <f>ContractorPayroll[[#This Row],[Leave blank]]&amp;" "&amp;ContractorPayroll[[#This Row],[Employee number or code]]</f>
        <v xml:space="preserve"> </v>
      </c>
      <c r="O112" s="14" t="str">
        <f>_xlfn.IFNA(IF(D112="","",VLOOKUP(ContractorPayroll[[#This Row],[Position / Title]],[1]Lists!I:K,3,FALSE)),"")</f>
        <v/>
      </c>
      <c r="P112" s="38" t="str">
        <f>IF(ContractorPayroll[[#This Row],[Position / Title]]="","",VLOOKUP(ContractorPayroll[[#This Row],[Position / Title]],[1]Lists!I:K,2,FALSE))</f>
        <v/>
      </c>
      <c r="Q112" s="16" t="str">
        <f>IF(E112="","",ContractorPayroll[[#This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2" s="17">
        <f>IFERROR(IF(ContractorPayroll[[#This Row],[Annual Cost of Wage Increase included in Rate Adjustment]]=0,0,S112*'[1]Facility Info Input'!$F$10),0)</f>
        <v>0</v>
      </c>
      <c r="U112" s="18">
        <f t="shared" si="4"/>
        <v>0</v>
      </c>
      <c r="V112" s="18">
        <f t="shared" si="5"/>
        <v>0</v>
      </c>
      <c r="W112" s="18">
        <f t="shared" si="6"/>
        <v>0</v>
      </c>
      <c r="X112" s="18">
        <f t="shared" si="7"/>
        <v>0</v>
      </c>
    </row>
    <row r="113" spans="1:24" x14ac:dyDescent="0.25">
      <c r="A113" s="8"/>
      <c r="B113" s="7"/>
      <c r="C113" s="8"/>
      <c r="D113" s="8"/>
      <c r="E113" s="9"/>
      <c r="F113" s="10"/>
      <c r="G113" s="10"/>
      <c r="H113" s="11"/>
      <c r="I113" s="12"/>
      <c r="J113" s="13"/>
      <c r="K113" s="13"/>
      <c r="L113" s="13"/>
      <c r="M113" s="13"/>
      <c r="N113" s="37" t="str">
        <f>ContractorPayroll[[#This Row],[Leave blank]]&amp;" "&amp;ContractorPayroll[[#This Row],[Employee number or code]]</f>
        <v xml:space="preserve"> </v>
      </c>
      <c r="O113" s="14" t="str">
        <f>_xlfn.IFNA(IF(D113="","",VLOOKUP(ContractorPayroll[[#This Row],[Position / Title]],[1]Lists!I:K,3,FALSE)),"")</f>
        <v/>
      </c>
      <c r="P113" s="38" t="str">
        <f>IF(ContractorPayroll[[#This Row],[Position / Title]]="","",VLOOKUP(ContractorPayroll[[#This Row],[Position / Title]],[1]Lists!I:K,2,FALSE))</f>
        <v/>
      </c>
      <c r="Q113" s="16" t="str">
        <f>IF(E113="","",ContractorPayroll[[#This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3" s="17">
        <f>IFERROR(IF(ContractorPayroll[[#This Row],[Annual Cost of Wage Increase included in Rate Adjustment]]=0,0,S113*'[1]Facility Info Input'!$F$10),0)</f>
        <v>0</v>
      </c>
      <c r="U113" s="18">
        <f t="shared" si="4"/>
        <v>0</v>
      </c>
      <c r="V113" s="18">
        <f t="shared" si="5"/>
        <v>0</v>
      </c>
      <c r="W113" s="18">
        <f t="shared" si="6"/>
        <v>0</v>
      </c>
      <c r="X113" s="18">
        <f t="shared" si="7"/>
        <v>0</v>
      </c>
    </row>
    <row r="114" spans="1:24" x14ac:dyDescent="0.25">
      <c r="A114" s="8"/>
      <c r="B114" s="7"/>
      <c r="C114" s="8"/>
      <c r="D114" s="8"/>
      <c r="E114" s="9"/>
      <c r="F114" s="10"/>
      <c r="G114" s="10"/>
      <c r="H114" s="11"/>
      <c r="I114" s="12"/>
      <c r="J114" s="13"/>
      <c r="K114" s="13"/>
      <c r="L114" s="13"/>
      <c r="M114" s="13"/>
      <c r="N114" s="37" t="str">
        <f>ContractorPayroll[[#This Row],[Leave blank]]&amp;" "&amp;ContractorPayroll[[#This Row],[Employee number or code]]</f>
        <v xml:space="preserve"> </v>
      </c>
      <c r="O114" s="14" t="str">
        <f>_xlfn.IFNA(IF(D114="","",VLOOKUP(ContractorPayroll[[#This Row],[Position / Title]],[1]Lists!I:K,3,FALSE)),"")</f>
        <v/>
      </c>
      <c r="P114" s="38" t="str">
        <f>IF(ContractorPayroll[[#This Row],[Position / Title]]="","",VLOOKUP(ContractorPayroll[[#This Row],[Position / Title]],[1]Lists!I:K,2,FALSE))</f>
        <v/>
      </c>
      <c r="Q114" s="16" t="str">
        <f>IF(E114="","",ContractorPayroll[[#This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4" s="17">
        <f>IFERROR(IF(ContractorPayroll[[#This Row],[Annual Cost of Wage Increase included in Rate Adjustment]]=0,0,S114*'[1]Facility Info Input'!$F$10),0)</f>
        <v>0</v>
      </c>
      <c r="U114" s="18">
        <f t="shared" si="4"/>
        <v>0</v>
      </c>
      <c r="V114" s="18">
        <f t="shared" si="5"/>
        <v>0</v>
      </c>
      <c r="W114" s="18">
        <f t="shared" si="6"/>
        <v>0</v>
      </c>
      <c r="X114" s="18">
        <f t="shared" si="7"/>
        <v>0</v>
      </c>
    </row>
    <row r="115" spans="1:24" x14ac:dyDescent="0.25">
      <c r="A115" s="8"/>
      <c r="B115" s="7"/>
      <c r="C115" s="8"/>
      <c r="D115" s="8"/>
      <c r="E115" s="9"/>
      <c r="F115" s="10"/>
      <c r="G115" s="10"/>
      <c r="H115" s="11"/>
      <c r="I115" s="12"/>
      <c r="J115" s="13"/>
      <c r="K115" s="13"/>
      <c r="L115" s="13"/>
      <c r="M115" s="13"/>
      <c r="N115" s="37" t="str">
        <f>ContractorPayroll[[#This Row],[Leave blank]]&amp;" "&amp;ContractorPayroll[[#This Row],[Employee number or code]]</f>
        <v xml:space="preserve"> </v>
      </c>
      <c r="O115" s="14" t="str">
        <f>_xlfn.IFNA(IF(D115="","",VLOOKUP(ContractorPayroll[[#This Row],[Position / Title]],[1]Lists!I:K,3,FALSE)),"")</f>
        <v/>
      </c>
      <c r="P115" s="38" t="str">
        <f>IF(ContractorPayroll[[#This Row],[Position / Title]]="","",VLOOKUP(ContractorPayroll[[#This Row],[Position / Title]],[1]Lists!I:K,2,FALSE))</f>
        <v/>
      </c>
      <c r="Q115" s="16" t="str">
        <f>IF(E115="","",ContractorPayroll[[#This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5" s="17">
        <f>IFERROR(IF(ContractorPayroll[[#This Row],[Annual Cost of Wage Increase included in Rate Adjustment]]=0,0,S115*'[1]Facility Info Input'!$F$10),0)</f>
        <v>0</v>
      </c>
      <c r="U115" s="18">
        <f t="shared" si="4"/>
        <v>0</v>
      </c>
      <c r="V115" s="18">
        <f t="shared" si="5"/>
        <v>0</v>
      </c>
      <c r="W115" s="18">
        <f t="shared" si="6"/>
        <v>0</v>
      </c>
      <c r="X115" s="18">
        <f t="shared" si="7"/>
        <v>0</v>
      </c>
    </row>
    <row r="116" spans="1:24" x14ac:dyDescent="0.25">
      <c r="A116" s="8"/>
      <c r="B116" s="7"/>
      <c r="C116" s="8"/>
      <c r="D116" s="8"/>
      <c r="E116" s="9"/>
      <c r="F116" s="10"/>
      <c r="G116" s="10"/>
      <c r="H116" s="11"/>
      <c r="I116" s="12"/>
      <c r="J116" s="13"/>
      <c r="K116" s="13"/>
      <c r="L116" s="13"/>
      <c r="M116" s="13"/>
      <c r="N116" s="37" t="str">
        <f>ContractorPayroll[[#This Row],[Leave blank]]&amp;" "&amp;ContractorPayroll[[#This Row],[Employee number or code]]</f>
        <v xml:space="preserve"> </v>
      </c>
      <c r="O116" s="14" t="str">
        <f>_xlfn.IFNA(IF(D116="","",VLOOKUP(ContractorPayroll[[#This Row],[Position / Title]],[1]Lists!I:K,3,FALSE)),"")</f>
        <v/>
      </c>
      <c r="P116" s="38" t="str">
        <f>IF(ContractorPayroll[[#This Row],[Position / Title]]="","",VLOOKUP(ContractorPayroll[[#This Row],[Position / Title]],[1]Lists!I:K,2,FALSE))</f>
        <v/>
      </c>
      <c r="Q116" s="16" t="str">
        <f>IF(E116="","",ContractorPayroll[[#This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6" s="17">
        <f>IFERROR(IF(ContractorPayroll[[#This Row],[Annual Cost of Wage Increase included in Rate Adjustment]]=0,0,S116*'[1]Facility Info Input'!$F$10),0)</f>
        <v>0</v>
      </c>
      <c r="U116" s="18">
        <f t="shared" si="4"/>
        <v>0</v>
      </c>
      <c r="V116" s="18">
        <f t="shared" si="5"/>
        <v>0</v>
      </c>
      <c r="W116" s="18">
        <f t="shared" si="6"/>
        <v>0</v>
      </c>
      <c r="X116" s="18">
        <f t="shared" si="7"/>
        <v>0</v>
      </c>
    </row>
    <row r="117" spans="1:24" x14ac:dyDescent="0.25">
      <c r="A117" s="8"/>
      <c r="B117" s="7"/>
      <c r="C117" s="8"/>
      <c r="D117" s="8"/>
      <c r="E117" s="9"/>
      <c r="F117" s="10"/>
      <c r="G117" s="10"/>
      <c r="H117" s="11"/>
      <c r="I117" s="12"/>
      <c r="J117" s="13"/>
      <c r="K117" s="13"/>
      <c r="L117" s="13"/>
      <c r="M117" s="13"/>
      <c r="N117" s="37" t="str">
        <f>ContractorPayroll[[#This Row],[Leave blank]]&amp;" "&amp;ContractorPayroll[[#This Row],[Employee number or code]]</f>
        <v xml:space="preserve"> </v>
      </c>
      <c r="O117" s="14" t="str">
        <f>_xlfn.IFNA(IF(D117="","",VLOOKUP(ContractorPayroll[[#This Row],[Position / Title]],[1]Lists!I:K,3,FALSE)),"")</f>
        <v/>
      </c>
      <c r="P117" s="38" t="str">
        <f>IF(ContractorPayroll[[#This Row],[Position / Title]]="","",VLOOKUP(ContractorPayroll[[#This Row],[Position / Title]],[1]Lists!I:K,2,FALSE))</f>
        <v/>
      </c>
      <c r="Q117" s="16" t="str">
        <f>IF(E117="","",ContractorPayroll[[#This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7" s="17">
        <f>IFERROR(IF(ContractorPayroll[[#This Row],[Annual Cost of Wage Increase included in Rate Adjustment]]=0,0,S117*'[1]Facility Info Input'!$F$10),0)</f>
        <v>0</v>
      </c>
      <c r="U117" s="18">
        <f t="shared" si="4"/>
        <v>0</v>
      </c>
      <c r="V117" s="18">
        <f t="shared" si="5"/>
        <v>0</v>
      </c>
      <c r="W117" s="18">
        <f t="shared" si="6"/>
        <v>0</v>
      </c>
      <c r="X117" s="18">
        <f t="shared" si="7"/>
        <v>0</v>
      </c>
    </row>
    <row r="118" spans="1:24" x14ac:dyDescent="0.25">
      <c r="A118" s="8"/>
      <c r="B118" s="7"/>
      <c r="C118" s="8"/>
      <c r="D118" s="8"/>
      <c r="E118" s="9"/>
      <c r="F118" s="10"/>
      <c r="G118" s="10"/>
      <c r="H118" s="11"/>
      <c r="I118" s="12"/>
      <c r="J118" s="13"/>
      <c r="K118" s="13"/>
      <c r="L118" s="13"/>
      <c r="M118" s="13"/>
      <c r="N118" s="37" t="str">
        <f>ContractorPayroll[[#This Row],[Leave blank]]&amp;" "&amp;ContractorPayroll[[#This Row],[Employee number or code]]</f>
        <v xml:space="preserve"> </v>
      </c>
      <c r="O118" s="14" t="str">
        <f>_xlfn.IFNA(IF(D118="","",VLOOKUP(ContractorPayroll[[#This Row],[Position / Title]],[1]Lists!I:K,3,FALSE)),"")</f>
        <v/>
      </c>
      <c r="P118" s="38" t="str">
        <f>IF(ContractorPayroll[[#This Row],[Position / Title]]="","",VLOOKUP(ContractorPayroll[[#This Row],[Position / Title]],[1]Lists!I:K,2,FALSE))</f>
        <v/>
      </c>
      <c r="Q118" s="16" t="str">
        <f>IF(E118="","",ContractorPayroll[[#This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8" s="17">
        <f>IFERROR(IF(ContractorPayroll[[#This Row],[Annual Cost of Wage Increase included in Rate Adjustment]]=0,0,S118*'[1]Facility Info Input'!$F$10),0)</f>
        <v>0</v>
      </c>
      <c r="U118" s="18">
        <f t="shared" si="4"/>
        <v>0</v>
      </c>
      <c r="V118" s="18">
        <f t="shared" si="5"/>
        <v>0</v>
      </c>
      <c r="W118" s="18">
        <f t="shared" si="6"/>
        <v>0</v>
      </c>
      <c r="X118" s="18">
        <f t="shared" si="7"/>
        <v>0</v>
      </c>
    </row>
    <row r="119" spans="1:24" x14ac:dyDescent="0.25">
      <c r="A119" s="8"/>
      <c r="B119" s="7"/>
      <c r="C119" s="8"/>
      <c r="D119" s="8"/>
      <c r="E119" s="9"/>
      <c r="F119" s="10"/>
      <c r="G119" s="10"/>
      <c r="H119" s="11"/>
      <c r="I119" s="12"/>
      <c r="J119" s="13"/>
      <c r="K119" s="13"/>
      <c r="L119" s="13"/>
      <c r="M119" s="13"/>
      <c r="N119" s="37" t="str">
        <f>ContractorPayroll[[#This Row],[Leave blank]]&amp;" "&amp;ContractorPayroll[[#This Row],[Employee number or code]]</f>
        <v xml:space="preserve"> </v>
      </c>
      <c r="O119" s="14" t="str">
        <f>_xlfn.IFNA(IF(D119="","",VLOOKUP(ContractorPayroll[[#This Row],[Position / Title]],[1]Lists!I:K,3,FALSE)),"")</f>
        <v/>
      </c>
      <c r="P119" s="38" t="str">
        <f>IF(ContractorPayroll[[#This Row],[Position / Title]]="","",VLOOKUP(ContractorPayroll[[#This Row],[Position / Title]],[1]Lists!I:K,2,FALSE))</f>
        <v/>
      </c>
      <c r="Q119" s="16" t="str">
        <f>IF(E119="","",ContractorPayroll[[#This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9" s="17">
        <f>IFERROR(IF(ContractorPayroll[[#This Row],[Annual Cost of Wage Increase included in Rate Adjustment]]=0,0,S119*'[1]Facility Info Input'!$F$10),0)</f>
        <v>0</v>
      </c>
      <c r="U119" s="18">
        <f t="shared" si="4"/>
        <v>0</v>
      </c>
      <c r="V119" s="18">
        <f t="shared" si="5"/>
        <v>0</v>
      </c>
      <c r="W119" s="18">
        <f t="shared" si="6"/>
        <v>0</v>
      </c>
      <c r="X119" s="18">
        <f t="shared" si="7"/>
        <v>0</v>
      </c>
    </row>
    <row r="120" spans="1:24" x14ac:dyDescent="0.25">
      <c r="A120" s="8"/>
      <c r="B120" s="7"/>
      <c r="C120" s="8"/>
      <c r="D120" s="8"/>
      <c r="E120" s="9"/>
      <c r="F120" s="10"/>
      <c r="G120" s="10"/>
      <c r="H120" s="11"/>
      <c r="I120" s="12"/>
      <c r="J120" s="13"/>
      <c r="K120" s="13"/>
      <c r="L120" s="13"/>
      <c r="M120" s="13"/>
      <c r="N120" s="37" t="str">
        <f>ContractorPayroll[[#This Row],[Leave blank]]&amp;" "&amp;ContractorPayroll[[#This Row],[Employee number or code]]</f>
        <v xml:space="preserve"> </v>
      </c>
      <c r="O120" s="14" t="str">
        <f>_xlfn.IFNA(IF(D120="","",VLOOKUP(ContractorPayroll[[#This Row],[Position / Title]],[1]Lists!I:K,3,FALSE)),"")</f>
        <v/>
      </c>
      <c r="P120" s="38" t="str">
        <f>IF(ContractorPayroll[[#This Row],[Position / Title]]="","",VLOOKUP(ContractorPayroll[[#This Row],[Position / Title]],[1]Lists!I:K,2,FALSE))</f>
        <v/>
      </c>
      <c r="Q120" s="16" t="str">
        <f>IF(E120="","",ContractorPayroll[[#This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0" s="17">
        <f>IFERROR(IF(ContractorPayroll[[#This Row],[Annual Cost of Wage Increase included in Rate Adjustment]]=0,0,S120*'[1]Facility Info Input'!$F$10),0)</f>
        <v>0</v>
      </c>
      <c r="U120" s="18">
        <f t="shared" si="4"/>
        <v>0</v>
      </c>
      <c r="V120" s="18">
        <f t="shared" si="5"/>
        <v>0</v>
      </c>
      <c r="W120" s="18">
        <f t="shared" si="6"/>
        <v>0</v>
      </c>
      <c r="X120" s="18">
        <f t="shared" si="7"/>
        <v>0</v>
      </c>
    </row>
    <row r="121" spans="1:24" x14ac:dyDescent="0.25">
      <c r="A121" s="8"/>
      <c r="B121" s="7"/>
      <c r="C121" s="8"/>
      <c r="D121" s="8"/>
      <c r="E121" s="9"/>
      <c r="F121" s="10"/>
      <c r="G121" s="10"/>
      <c r="H121" s="11"/>
      <c r="I121" s="12"/>
      <c r="J121" s="13"/>
      <c r="K121" s="13"/>
      <c r="L121" s="13"/>
      <c r="M121" s="13"/>
      <c r="N121" s="37" t="str">
        <f>ContractorPayroll[[#This Row],[Leave blank]]&amp;" "&amp;ContractorPayroll[[#This Row],[Employee number or code]]</f>
        <v xml:space="preserve"> </v>
      </c>
      <c r="O121" s="14" t="str">
        <f>_xlfn.IFNA(IF(D121="","",VLOOKUP(ContractorPayroll[[#This Row],[Position / Title]],[1]Lists!I:K,3,FALSE)),"")</f>
        <v/>
      </c>
      <c r="P121" s="38" t="str">
        <f>IF(ContractorPayroll[[#This Row],[Position / Title]]="","",VLOOKUP(ContractorPayroll[[#This Row],[Position / Title]],[1]Lists!I:K,2,FALSE))</f>
        <v/>
      </c>
      <c r="Q121" s="16" t="str">
        <f>IF(E121="","",ContractorPayroll[[#This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1" s="17">
        <f>IFERROR(IF(ContractorPayroll[[#This Row],[Annual Cost of Wage Increase included in Rate Adjustment]]=0,0,S121*'[1]Facility Info Input'!$F$10),0)</f>
        <v>0</v>
      </c>
      <c r="U121" s="18">
        <f t="shared" si="4"/>
        <v>0</v>
      </c>
      <c r="V121" s="18">
        <f t="shared" si="5"/>
        <v>0</v>
      </c>
      <c r="W121" s="18">
        <f t="shared" si="6"/>
        <v>0</v>
      </c>
      <c r="X121" s="18">
        <f t="shared" si="7"/>
        <v>0</v>
      </c>
    </row>
    <row r="122" spans="1:24" x14ac:dyDescent="0.25">
      <c r="A122" s="8"/>
      <c r="B122" s="7"/>
      <c r="C122" s="8"/>
      <c r="D122" s="8"/>
      <c r="E122" s="9"/>
      <c r="F122" s="10"/>
      <c r="G122" s="10"/>
      <c r="H122" s="11"/>
      <c r="I122" s="12"/>
      <c r="J122" s="13"/>
      <c r="K122" s="13"/>
      <c r="L122" s="13"/>
      <c r="M122" s="13"/>
      <c r="N122" s="37" t="str">
        <f>ContractorPayroll[[#This Row],[Leave blank]]&amp;" "&amp;ContractorPayroll[[#This Row],[Employee number or code]]</f>
        <v xml:space="preserve"> </v>
      </c>
      <c r="O122" s="14" t="str">
        <f>_xlfn.IFNA(IF(D122="","",VLOOKUP(ContractorPayroll[[#This Row],[Position / Title]],[1]Lists!I:K,3,FALSE)),"")</f>
        <v/>
      </c>
      <c r="P122" s="38" t="str">
        <f>IF(ContractorPayroll[[#This Row],[Position / Title]]="","",VLOOKUP(ContractorPayroll[[#This Row],[Position / Title]],[1]Lists!I:K,2,FALSE))</f>
        <v/>
      </c>
      <c r="Q122" s="16" t="str">
        <f>IF(E122="","",ContractorPayroll[[#This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2" s="17">
        <f>IFERROR(IF(ContractorPayroll[[#This Row],[Annual Cost of Wage Increase included in Rate Adjustment]]=0,0,S122*'[1]Facility Info Input'!$F$10),0)</f>
        <v>0</v>
      </c>
      <c r="U122" s="18">
        <f t="shared" si="4"/>
        <v>0</v>
      </c>
      <c r="V122" s="18">
        <f t="shared" si="5"/>
        <v>0</v>
      </c>
      <c r="W122" s="18">
        <f t="shared" si="6"/>
        <v>0</v>
      </c>
      <c r="X122" s="18">
        <f t="shared" si="7"/>
        <v>0</v>
      </c>
    </row>
    <row r="123" spans="1:24" x14ac:dyDescent="0.25">
      <c r="A123" s="8"/>
      <c r="B123" s="7"/>
      <c r="C123" s="8"/>
      <c r="D123" s="8"/>
      <c r="E123" s="9"/>
      <c r="F123" s="10"/>
      <c r="G123" s="10"/>
      <c r="H123" s="11"/>
      <c r="I123" s="12"/>
      <c r="J123" s="13"/>
      <c r="K123" s="13"/>
      <c r="L123" s="13"/>
      <c r="M123" s="13"/>
      <c r="N123" s="37" t="str">
        <f>ContractorPayroll[[#This Row],[Leave blank]]&amp;" "&amp;ContractorPayroll[[#This Row],[Employee number or code]]</f>
        <v xml:space="preserve"> </v>
      </c>
      <c r="O123" s="14" t="str">
        <f>_xlfn.IFNA(IF(D123="","",VLOOKUP(ContractorPayroll[[#This Row],[Position / Title]],[1]Lists!I:K,3,FALSE)),"")</f>
        <v/>
      </c>
      <c r="P123" s="38" t="str">
        <f>IF(ContractorPayroll[[#This Row],[Position / Title]]="","",VLOOKUP(ContractorPayroll[[#This Row],[Position / Title]],[1]Lists!I:K,2,FALSE))</f>
        <v/>
      </c>
      <c r="Q123" s="16" t="str">
        <f>IF(E123="","",ContractorPayroll[[#This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3" s="17">
        <f>IFERROR(IF(ContractorPayroll[[#This Row],[Annual Cost of Wage Increase included in Rate Adjustment]]=0,0,S123*'[1]Facility Info Input'!$F$10),0)</f>
        <v>0</v>
      </c>
      <c r="U123" s="18">
        <f t="shared" si="4"/>
        <v>0</v>
      </c>
      <c r="V123" s="18">
        <f t="shared" si="5"/>
        <v>0</v>
      </c>
      <c r="W123" s="18">
        <f t="shared" si="6"/>
        <v>0</v>
      </c>
      <c r="X123" s="18">
        <f t="shared" si="7"/>
        <v>0</v>
      </c>
    </row>
    <row r="124" spans="1:24" x14ac:dyDescent="0.25">
      <c r="A124" s="8"/>
      <c r="B124" s="7"/>
      <c r="C124" s="8"/>
      <c r="D124" s="8"/>
      <c r="E124" s="9"/>
      <c r="F124" s="10"/>
      <c r="G124" s="10"/>
      <c r="H124" s="11"/>
      <c r="I124" s="12"/>
      <c r="J124" s="13"/>
      <c r="K124" s="13"/>
      <c r="L124" s="13"/>
      <c r="M124" s="13"/>
      <c r="N124" s="37" t="str">
        <f>ContractorPayroll[[#This Row],[Leave blank]]&amp;" "&amp;ContractorPayroll[[#This Row],[Employee number or code]]</f>
        <v xml:space="preserve"> </v>
      </c>
      <c r="O124" s="14" t="str">
        <f>_xlfn.IFNA(IF(D124="","",VLOOKUP(ContractorPayroll[[#This Row],[Position / Title]],[1]Lists!I:K,3,FALSE)),"")</f>
        <v/>
      </c>
      <c r="P124" s="38" t="str">
        <f>IF(ContractorPayroll[[#This Row],[Position / Title]]="","",VLOOKUP(ContractorPayroll[[#This Row],[Position / Title]],[1]Lists!I:K,2,FALSE))</f>
        <v/>
      </c>
      <c r="Q124" s="16" t="str">
        <f>IF(E124="","",ContractorPayroll[[#This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4" s="17">
        <f>IFERROR(IF(ContractorPayroll[[#This Row],[Annual Cost of Wage Increase included in Rate Adjustment]]=0,0,S124*'[1]Facility Info Input'!$F$10),0)</f>
        <v>0</v>
      </c>
      <c r="U124" s="18">
        <f t="shared" si="4"/>
        <v>0</v>
      </c>
      <c r="V124" s="18">
        <f t="shared" si="5"/>
        <v>0</v>
      </c>
      <c r="W124" s="18">
        <f t="shared" si="6"/>
        <v>0</v>
      </c>
      <c r="X124" s="18">
        <f t="shared" si="7"/>
        <v>0</v>
      </c>
    </row>
    <row r="125" spans="1:24" x14ac:dyDescent="0.25">
      <c r="A125" s="8"/>
      <c r="B125" s="7"/>
      <c r="C125" s="8"/>
      <c r="D125" s="8"/>
      <c r="E125" s="9"/>
      <c r="F125" s="10"/>
      <c r="G125" s="10"/>
      <c r="H125" s="11"/>
      <c r="I125" s="12"/>
      <c r="J125" s="13"/>
      <c r="K125" s="13"/>
      <c r="L125" s="13"/>
      <c r="M125" s="13"/>
      <c r="N125" s="37" t="str">
        <f>ContractorPayroll[[#This Row],[Leave blank]]&amp;" "&amp;ContractorPayroll[[#This Row],[Employee number or code]]</f>
        <v xml:space="preserve"> </v>
      </c>
      <c r="O125" s="14" t="str">
        <f>_xlfn.IFNA(IF(D125="","",VLOOKUP(ContractorPayroll[[#This Row],[Position / Title]],[1]Lists!I:K,3,FALSE)),"")</f>
        <v/>
      </c>
      <c r="P125" s="38" t="str">
        <f>IF(ContractorPayroll[[#This Row],[Position / Title]]="","",VLOOKUP(ContractorPayroll[[#This Row],[Position / Title]],[1]Lists!I:K,2,FALSE))</f>
        <v/>
      </c>
      <c r="Q125" s="16" t="str">
        <f>IF(E125="","",ContractorPayroll[[#This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5" s="17">
        <f>IFERROR(IF(ContractorPayroll[[#This Row],[Annual Cost of Wage Increase included in Rate Adjustment]]=0,0,S125*'[1]Facility Info Input'!$F$10),0)</f>
        <v>0</v>
      </c>
      <c r="U125" s="18">
        <f t="shared" si="4"/>
        <v>0</v>
      </c>
      <c r="V125" s="18">
        <f t="shared" si="5"/>
        <v>0</v>
      </c>
      <c r="W125" s="18">
        <f t="shared" si="6"/>
        <v>0</v>
      </c>
      <c r="X125" s="18">
        <f t="shared" si="7"/>
        <v>0</v>
      </c>
    </row>
    <row r="126" spans="1:24" x14ac:dyDescent="0.25">
      <c r="A126" s="8"/>
      <c r="B126" s="7"/>
      <c r="C126" s="8"/>
      <c r="D126" s="8"/>
      <c r="E126" s="9"/>
      <c r="F126" s="10"/>
      <c r="G126" s="10"/>
      <c r="H126" s="11"/>
      <c r="I126" s="12"/>
      <c r="J126" s="13"/>
      <c r="K126" s="13"/>
      <c r="L126" s="13"/>
      <c r="M126" s="13"/>
      <c r="N126" s="37" t="str">
        <f>ContractorPayroll[[#This Row],[Leave blank]]&amp;" "&amp;ContractorPayroll[[#This Row],[Employee number or code]]</f>
        <v xml:space="preserve"> </v>
      </c>
      <c r="O126" s="14" t="str">
        <f>_xlfn.IFNA(IF(D126="","",VLOOKUP(ContractorPayroll[[#This Row],[Position / Title]],[1]Lists!I:K,3,FALSE)),"")</f>
        <v/>
      </c>
      <c r="P126" s="38" t="str">
        <f>IF(ContractorPayroll[[#This Row],[Position / Title]]="","",VLOOKUP(ContractorPayroll[[#This Row],[Position / Title]],[1]Lists!I:K,2,FALSE))</f>
        <v/>
      </c>
      <c r="Q126" s="16" t="str">
        <f>IF(E126="","",ContractorPayroll[[#This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6" s="17">
        <f>IFERROR(IF(ContractorPayroll[[#This Row],[Annual Cost of Wage Increase included in Rate Adjustment]]=0,0,S126*'[1]Facility Info Input'!$F$10),0)</f>
        <v>0</v>
      </c>
      <c r="U126" s="18">
        <f t="shared" si="4"/>
        <v>0</v>
      </c>
      <c r="V126" s="18">
        <f t="shared" si="5"/>
        <v>0</v>
      </c>
      <c r="W126" s="18">
        <f t="shared" si="6"/>
        <v>0</v>
      </c>
      <c r="X126" s="18">
        <f t="shared" si="7"/>
        <v>0</v>
      </c>
    </row>
    <row r="127" spans="1:24" x14ac:dyDescent="0.25">
      <c r="A127" s="8"/>
      <c r="B127" s="7"/>
      <c r="C127" s="8"/>
      <c r="D127" s="8"/>
      <c r="E127" s="9"/>
      <c r="F127" s="10"/>
      <c r="G127" s="10"/>
      <c r="H127" s="11"/>
      <c r="I127" s="12"/>
      <c r="J127" s="13"/>
      <c r="K127" s="13"/>
      <c r="L127" s="13"/>
      <c r="M127" s="13"/>
      <c r="N127" s="37" t="str">
        <f>ContractorPayroll[[#This Row],[Leave blank]]&amp;" "&amp;ContractorPayroll[[#This Row],[Employee number or code]]</f>
        <v xml:space="preserve"> </v>
      </c>
      <c r="O127" s="14" t="str">
        <f>_xlfn.IFNA(IF(D127="","",VLOOKUP(ContractorPayroll[[#This Row],[Position / Title]],[1]Lists!I:K,3,FALSE)),"")</f>
        <v/>
      </c>
      <c r="P127" s="38" t="str">
        <f>IF(ContractorPayroll[[#This Row],[Position / Title]]="","",VLOOKUP(ContractorPayroll[[#This Row],[Position / Title]],[1]Lists!I:K,2,FALSE))</f>
        <v/>
      </c>
      <c r="Q127" s="16" t="str">
        <f>IF(E127="","",ContractorPayroll[[#This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7" s="17">
        <f>IFERROR(IF(ContractorPayroll[[#This Row],[Annual Cost of Wage Increase included in Rate Adjustment]]=0,0,S127*'[1]Facility Info Input'!$F$10),0)</f>
        <v>0</v>
      </c>
      <c r="U127" s="18">
        <f t="shared" si="4"/>
        <v>0</v>
      </c>
      <c r="V127" s="18">
        <f t="shared" si="5"/>
        <v>0</v>
      </c>
      <c r="W127" s="18">
        <f t="shared" si="6"/>
        <v>0</v>
      </c>
      <c r="X127" s="18">
        <f t="shared" si="7"/>
        <v>0</v>
      </c>
    </row>
    <row r="128" spans="1:24" x14ac:dyDescent="0.25">
      <c r="A128" s="8"/>
      <c r="B128" s="7"/>
      <c r="C128" s="8"/>
      <c r="D128" s="8"/>
      <c r="E128" s="9"/>
      <c r="F128" s="10"/>
      <c r="G128" s="10"/>
      <c r="H128" s="11"/>
      <c r="I128" s="12"/>
      <c r="J128" s="13"/>
      <c r="K128" s="13"/>
      <c r="L128" s="13"/>
      <c r="M128" s="13"/>
      <c r="N128" s="37" t="str">
        <f>ContractorPayroll[[#This Row],[Leave blank]]&amp;" "&amp;ContractorPayroll[[#This Row],[Employee number or code]]</f>
        <v xml:space="preserve"> </v>
      </c>
      <c r="O128" s="14" t="str">
        <f>_xlfn.IFNA(IF(D128="","",VLOOKUP(ContractorPayroll[[#This Row],[Position / Title]],[1]Lists!I:K,3,FALSE)),"")</f>
        <v/>
      </c>
      <c r="P128" s="38" t="str">
        <f>IF(ContractorPayroll[[#This Row],[Position / Title]]="","",VLOOKUP(ContractorPayroll[[#This Row],[Position / Title]],[1]Lists!I:K,2,FALSE))</f>
        <v/>
      </c>
      <c r="Q128" s="16" t="str">
        <f>IF(E128="","",ContractorPayroll[[#This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8" s="17">
        <f>IFERROR(IF(ContractorPayroll[[#This Row],[Annual Cost of Wage Increase included in Rate Adjustment]]=0,0,S128*'[1]Facility Info Input'!$F$10),0)</f>
        <v>0</v>
      </c>
      <c r="U128" s="18">
        <f t="shared" si="4"/>
        <v>0</v>
      </c>
      <c r="V128" s="18">
        <f t="shared" si="5"/>
        <v>0</v>
      </c>
      <c r="W128" s="18">
        <f t="shared" si="6"/>
        <v>0</v>
      </c>
      <c r="X128" s="18">
        <f t="shared" si="7"/>
        <v>0</v>
      </c>
    </row>
    <row r="129" spans="1:24" x14ac:dyDescent="0.25">
      <c r="A129" s="8"/>
      <c r="B129" s="7"/>
      <c r="C129" s="8"/>
      <c r="D129" s="8"/>
      <c r="E129" s="9"/>
      <c r="F129" s="10"/>
      <c r="G129" s="10"/>
      <c r="H129" s="11"/>
      <c r="I129" s="12"/>
      <c r="J129" s="13"/>
      <c r="K129" s="13"/>
      <c r="L129" s="13"/>
      <c r="M129" s="13"/>
      <c r="N129" s="37" t="str">
        <f>ContractorPayroll[[#This Row],[Leave blank]]&amp;" "&amp;ContractorPayroll[[#This Row],[Employee number or code]]</f>
        <v xml:space="preserve"> </v>
      </c>
      <c r="O129" s="14" t="str">
        <f>_xlfn.IFNA(IF(D129="","",VLOOKUP(ContractorPayroll[[#This Row],[Position / Title]],[1]Lists!I:K,3,FALSE)),"")</f>
        <v/>
      </c>
      <c r="P129" s="38" t="str">
        <f>IF(ContractorPayroll[[#This Row],[Position / Title]]="","",VLOOKUP(ContractorPayroll[[#This Row],[Position / Title]],[1]Lists!I:K,2,FALSE))</f>
        <v/>
      </c>
      <c r="Q129" s="16" t="str">
        <f>IF(E129="","",ContractorPayroll[[#This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9" s="17">
        <f>IFERROR(IF(ContractorPayroll[[#This Row],[Annual Cost of Wage Increase included in Rate Adjustment]]=0,0,S129*'[1]Facility Info Input'!$F$10),0)</f>
        <v>0</v>
      </c>
      <c r="U129" s="18">
        <f t="shared" si="4"/>
        <v>0</v>
      </c>
      <c r="V129" s="18">
        <f t="shared" si="5"/>
        <v>0</v>
      </c>
      <c r="W129" s="18">
        <f t="shared" si="6"/>
        <v>0</v>
      </c>
      <c r="X129" s="18">
        <f t="shared" si="7"/>
        <v>0</v>
      </c>
    </row>
    <row r="130" spans="1:24" x14ac:dyDescent="0.25">
      <c r="A130" s="8"/>
      <c r="B130" s="7"/>
      <c r="C130" s="8"/>
      <c r="D130" s="8"/>
      <c r="E130" s="9"/>
      <c r="F130" s="10"/>
      <c r="G130" s="10"/>
      <c r="H130" s="11"/>
      <c r="I130" s="12"/>
      <c r="J130" s="13"/>
      <c r="K130" s="13"/>
      <c r="L130" s="13"/>
      <c r="M130" s="13"/>
      <c r="N130" s="37" t="str">
        <f>ContractorPayroll[[#This Row],[Leave blank]]&amp;" "&amp;ContractorPayroll[[#This Row],[Employee number or code]]</f>
        <v xml:space="preserve"> </v>
      </c>
      <c r="O130" s="14" t="str">
        <f>_xlfn.IFNA(IF(D130="","",VLOOKUP(ContractorPayroll[[#This Row],[Position / Title]],[1]Lists!I:K,3,FALSE)),"")</f>
        <v/>
      </c>
      <c r="P130" s="38" t="str">
        <f>IF(ContractorPayroll[[#This Row],[Position / Title]]="","",VLOOKUP(ContractorPayroll[[#This Row],[Position / Title]],[1]Lists!I:K,2,FALSE))</f>
        <v/>
      </c>
      <c r="Q130" s="16" t="str">
        <f>IF(E130="","",ContractorPayroll[[#This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0" s="17">
        <f>IFERROR(IF(ContractorPayroll[[#This Row],[Annual Cost of Wage Increase included in Rate Adjustment]]=0,0,S130*'[1]Facility Info Input'!$F$10),0)</f>
        <v>0</v>
      </c>
      <c r="U130" s="18">
        <f t="shared" ref="U130:U193" si="8">IFERROR(K130*S130,0)</f>
        <v>0</v>
      </c>
      <c r="V130" s="18">
        <f t="shared" ref="V130:V193" si="9">IFERROR(L130*S130,0)</f>
        <v>0</v>
      </c>
      <c r="W130" s="18">
        <f t="shared" ref="W130:W193" si="10">IFERROR(IF(I130="Yes",J130*S130,0),0)</f>
        <v>0</v>
      </c>
      <c r="X130" s="18">
        <f t="shared" si="7"/>
        <v>0</v>
      </c>
    </row>
    <row r="131" spans="1:24" x14ac:dyDescent="0.25">
      <c r="A131" s="8"/>
      <c r="B131" s="7"/>
      <c r="C131" s="8"/>
      <c r="D131" s="8"/>
      <c r="E131" s="9"/>
      <c r="F131" s="10"/>
      <c r="G131" s="10"/>
      <c r="H131" s="11"/>
      <c r="I131" s="12"/>
      <c r="J131" s="13"/>
      <c r="K131" s="13"/>
      <c r="L131" s="13"/>
      <c r="M131" s="13"/>
      <c r="N131" s="37" t="str">
        <f>ContractorPayroll[[#This Row],[Leave blank]]&amp;" "&amp;ContractorPayroll[[#This Row],[Employee number or code]]</f>
        <v xml:space="preserve"> </v>
      </c>
      <c r="O131" s="14" t="str">
        <f>_xlfn.IFNA(IF(D131="","",VLOOKUP(ContractorPayroll[[#This Row],[Position / Title]],[1]Lists!I:K,3,FALSE)),"")</f>
        <v/>
      </c>
      <c r="P131" s="38" t="str">
        <f>IF(ContractorPayroll[[#This Row],[Position / Title]]="","",VLOOKUP(ContractorPayroll[[#This Row],[Position / Title]],[1]Lists!I:K,2,FALSE))</f>
        <v/>
      </c>
      <c r="Q131" s="16" t="str">
        <f>IF(E131="","",ContractorPayroll[[#This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1" s="17">
        <f>IFERROR(IF(ContractorPayroll[[#This Row],[Annual Cost of Wage Increase included in Rate Adjustment]]=0,0,S131*'[1]Facility Info Input'!$F$10),0)</f>
        <v>0</v>
      </c>
      <c r="U131" s="18">
        <f t="shared" si="8"/>
        <v>0</v>
      </c>
      <c r="V131" s="18">
        <f t="shared" si="9"/>
        <v>0</v>
      </c>
      <c r="W131" s="18">
        <f t="shared" si="10"/>
        <v>0</v>
      </c>
      <c r="X131" s="18">
        <f t="shared" ref="X131:X194" si="11">IFERROR(SUM(S131:W131),0)</f>
        <v>0</v>
      </c>
    </row>
    <row r="132" spans="1:24" x14ac:dyDescent="0.25">
      <c r="A132" s="8"/>
      <c r="B132" s="7"/>
      <c r="C132" s="8"/>
      <c r="D132" s="8"/>
      <c r="E132" s="9"/>
      <c r="F132" s="10"/>
      <c r="G132" s="10"/>
      <c r="H132" s="11"/>
      <c r="I132" s="12"/>
      <c r="J132" s="13"/>
      <c r="K132" s="13"/>
      <c r="L132" s="13"/>
      <c r="M132" s="13"/>
      <c r="N132" s="37" t="str">
        <f>ContractorPayroll[[#This Row],[Leave blank]]&amp;" "&amp;ContractorPayroll[[#This Row],[Employee number or code]]</f>
        <v xml:space="preserve"> </v>
      </c>
      <c r="O132" s="14" t="str">
        <f>_xlfn.IFNA(IF(D132="","",VLOOKUP(ContractorPayroll[[#This Row],[Position / Title]],[1]Lists!I:K,3,FALSE)),"")</f>
        <v/>
      </c>
      <c r="P132" s="38" t="str">
        <f>IF(ContractorPayroll[[#This Row],[Position / Title]]="","",VLOOKUP(ContractorPayroll[[#This Row],[Position / Title]],[1]Lists!I:K,2,FALSE))</f>
        <v/>
      </c>
      <c r="Q132" s="16" t="str">
        <f>IF(E132="","",ContractorPayroll[[#This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2" s="17">
        <f>IFERROR(IF(ContractorPayroll[[#This Row],[Annual Cost of Wage Increase included in Rate Adjustment]]=0,0,S132*'[1]Facility Info Input'!$F$10),0)</f>
        <v>0</v>
      </c>
      <c r="U132" s="18">
        <f t="shared" si="8"/>
        <v>0</v>
      </c>
      <c r="V132" s="18">
        <f t="shared" si="9"/>
        <v>0</v>
      </c>
      <c r="W132" s="18">
        <f t="shared" si="10"/>
        <v>0</v>
      </c>
      <c r="X132" s="18">
        <f t="shared" si="11"/>
        <v>0</v>
      </c>
    </row>
    <row r="133" spans="1:24" x14ac:dyDescent="0.25">
      <c r="A133" s="8"/>
      <c r="B133" s="7"/>
      <c r="C133" s="8"/>
      <c r="D133" s="8"/>
      <c r="E133" s="9"/>
      <c r="F133" s="10"/>
      <c r="G133" s="10"/>
      <c r="H133" s="11"/>
      <c r="I133" s="12"/>
      <c r="J133" s="13"/>
      <c r="K133" s="13"/>
      <c r="L133" s="13"/>
      <c r="M133" s="13"/>
      <c r="N133" s="37" t="str">
        <f>ContractorPayroll[[#This Row],[Leave blank]]&amp;" "&amp;ContractorPayroll[[#This Row],[Employee number or code]]</f>
        <v xml:space="preserve"> </v>
      </c>
      <c r="O133" s="14" t="str">
        <f>_xlfn.IFNA(IF(D133="","",VLOOKUP(ContractorPayroll[[#This Row],[Position / Title]],[1]Lists!I:K,3,FALSE)),"")</f>
        <v/>
      </c>
      <c r="P133" s="38" t="str">
        <f>IF(ContractorPayroll[[#This Row],[Position / Title]]="","",VLOOKUP(ContractorPayroll[[#This Row],[Position / Title]],[1]Lists!I:K,2,FALSE))</f>
        <v/>
      </c>
      <c r="Q133" s="16" t="str">
        <f>IF(E133="","",ContractorPayroll[[#This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3" s="17">
        <f>IFERROR(IF(ContractorPayroll[[#This Row],[Annual Cost of Wage Increase included in Rate Adjustment]]=0,0,S133*'[1]Facility Info Input'!$F$10),0)</f>
        <v>0</v>
      </c>
      <c r="U133" s="18">
        <f t="shared" si="8"/>
        <v>0</v>
      </c>
      <c r="V133" s="18">
        <f t="shared" si="9"/>
        <v>0</v>
      </c>
      <c r="W133" s="18">
        <f t="shared" si="10"/>
        <v>0</v>
      </c>
      <c r="X133" s="18">
        <f t="shared" si="11"/>
        <v>0</v>
      </c>
    </row>
    <row r="134" spans="1:24" x14ac:dyDescent="0.25">
      <c r="A134" s="8"/>
      <c r="B134" s="7"/>
      <c r="C134" s="8"/>
      <c r="D134" s="8"/>
      <c r="E134" s="9"/>
      <c r="F134" s="10"/>
      <c r="G134" s="10"/>
      <c r="H134" s="11"/>
      <c r="I134" s="12"/>
      <c r="J134" s="13"/>
      <c r="K134" s="13"/>
      <c r="L134" s="13"/>
      <c r="M134" s="13"/>
      <c r="N134" s="37" t="str">
        <f>ContractorPayroll[[#This Row],[Leave blank]]&amp;" "&amp;ContractorPayroll[[#This Row],[Employee number or code]]</f>
        <v xml:space="preserve"> </v>
      </c>
      <c r="O134" s="14" t="str">
        <f>_xlfn.IFNA(IF(D134="","",VLOOKUP(ContractorPayroll[[#This Row],[Position / Title]],[1]Lists!I:K,3,FALSE)),"")</f>
        <v/>
      </c>
      <c r="P134" s="38" t="str">
        <f>IF(ContractorPayroll[[#This Row],[Position / Title]]="","",VLOOKUP(ContractorPayroll[[#This Row],[Position / Title]],[1]Lists!I:K,2,FALSE))</f>
        <v/>
      </c>
      <c r="Q134" s="16" t="str">
        <f>IF(E134="","",ContractorPayroll[[#This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4" s="17">
        <f>IFERROR(IF(ContractorPayroll[[#This Row],[Annual Cost of Wage Increase included in Rate Adjustment]]=0,0,S134*'[1]Facility Info Input'!$F$10),0)</f>
        <v>0</v>
      </c>
      <c r="U134" s="18">
        <f t="shared" si="8"/>
        <v>0</v>
      </c>
      <c r="V134" s="18">
        <f t="shared" si="9"/>
        <v>0</v>
      </c>
      <c r="W134" s="18">
        <f t="shared" si="10"/>
        <v>0</v>
      </c>
      <c r="X134" s="18">
        <f t="shared" si="11"/>
        <v>0</v>
      </c>
    </row>
    <row r="135" spans="1:24" x14ac:dyDescent="0.25">
      <c r="A135" s="8"/>
      <c r="B135" s="7"/>
      <c r="C135" s="8"/>
      <c r="D135" s="8"/>
      <c r="E135" s="9"/>
      <c r="F135" s="10"/>
      <c r="G135" s="10"/>
      <c r="H135" s="11"/>
      <c r="I135" s="12"/>
      <c r="J135" s="13"/>
      <c r="K135" s="13"/>
      <c r="L135" s="13"/>
      <c r="M135" s="13"/>
      <c r="N135" s="37" t="str">
        <f>ContractorPayroll[[#This Row],[Leave blank]]&amp;" "&amp;ContractorPayroll[[#This Row],[Employee number or code]]</f>
        <v xml:space="preserve"> </v>
      </c>
      <c r="O135" s="14" t="str">
        <f>_xlfn.IFNA(IF(D135="","",VLOOKUP(ContractorPayroll[[#This Row],[Position / Title]],[1]Lists!I:K,3,FALSE)),"")</f>
        <v/>
      </c>
      <c r="P135" s="38" t="str">
        <f>IF(ContractorPayroll[[#This Row],[Position / Title]]="","",VLOOKUP(ContractorPayroll[[#This Row],[Position / Title]],[1]Lists!I:K,2,FALSE))</f>
        <v/>
      </c>
      <c r="Q135" s="16" t="str">
        <f>IF(E135="","",ContractorPayroll[[#This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5" s="17">
        <f>IFERROR(IF(ContractorPayroll[[#This Row],[Annual Cost of Wage Increase included in Rate Adjustment]]=0,0,S135*'[1]Facility Info Input'!$F$10),0)</f>
        <v>0</v>
      </c>
      <c r="U135" s="18">
        <f t="shared" si="8"/>
        <v>0</v>
      </c>
      <c r="V135" s="18">
        <f t="shared" si="9"/>
        <v>0</v>
      </c>
      <c r="W135" s="18">
        <f t="shared" si="10"/>
        <v>0</v>
      </c>
      <c r="X135" s="18">
        <f t="shared" si="11"/>
        <v>0</v>
      </c>
    </row>
    <row r="136" spans="1:24" x14ac:dyDescent="0.25">
      <c r="A136" s="8"/>
      <c r="B136" s="7"/>
      <c r="C136" s="8"/>
      <c r="D136" s="8"/>
      <c r="E136" s="9"/>
      <c r="F136" s="10"/>
      <c r="G136" s="10"/>
      <c r="H136" s="11"/>
      <c r="I136" s="12"/>
      <c r="J136" s="13"/>
      <c r="K136" s="13"/>
      <c r="L136" s="13"/>
      <c r="M136" s="13"/>
      <c r="N136" s="37" t="str">
        <f>ContractorPayroll[[#This Row],[Leave blank]]&amp;" "&amp;ContractorPayroll[[#This Row],[Employee number or code]]</f>
        <v xml:space="preserve"> </v>
      </c>
      <c r="O136" s="14" t="str">
        <f>_xlfn.IFNA(IF(D136="","",VLOOKUP(ContractorPayroll[[#This Row],[Position / Title]],[1]Lists!I:K,3,FALSE)),"")</f>
        <v/>
      </c>
      <c r="P136" s="38" t="str">
        <f>IF(ContractorPayroll[[#This Row],[Position / Title]]="","",VLOOKUP(ContractorPayroll[[#This Row],[Position / Title]],[1]Lists!I:K,2,FALSE))</f>
        <v/>
      </c>
      <c r="Q136" s="16" t="str">
        <f>IF(E136="","",ContractorPayroll[[#This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6" s="17">
        <f>IFERROR(IF(ContractorPayroll[[#This Row],[Annual Cost of Wage Increase included in Rate Adjustment]]=0,0,S136*'[1]Facility Info Input'!$F$10),0)</f>
        <v>0</v>
      </c>
      <c r="U136" s="18">
        <f t="shared" si="8"/>
        <v>0</v>
      </c>
      <c r="V136" s="18">
        <f t="shared" si="9"/>
        <v>0</v>
      </c>
      <c r="W136" s="18">
        <f t="shared" si="10"/>
        <v>0</v>
      </c>
      <c r="X136" s="18">
        <f t="shared" si="11"/>
        <v>0</v>
      </c>
    </row>
    <row r="137" spans="1:24" x14ac:dyDescent="0.25">
      <c r="A137" s="8"/>
      <c r="B137" s="7"/>
      <c r="C137" s="8"/>
      <c r="D137" s="8"/>
      <c r="E137" s="9"/>
      <c r="F137" s="10"/>
      <c r="G137" s="10"/>
      <c r="H137" s="11"/>
      <c r="I137" s="12"/>
      <c r="J137" s="13"/>
      <c r="K137" s="13"/>
      <c r="L137" s="13"/>
      <c r="M137" s="13"/>
      <c r="N137" s="37" t="str">
        <f>ContractorPayroll[[#This Row],[Leave blank]]&amp;" "&amp;ContractorPayroll[[#This Row],[Employee number or code]]</f>
        <v xml:space="preserve"> </v>
      </c>
      <c r="O137" s="14" t="str">
        <f>_xlfn.IFNA(IF(D137="","",VLOOKUP(ContractorPayroll[[#This Row],[Position / Title]],[1]Lists!I:K,3,FALSE)),"")</f>
        <v/>
      </c>
      <c r="P137" s="38" t="str">
        <f>IF(ContractorPayroll[[#This Row],[Position / Title]]="","",VLOOKUP(ContractorPayroll[[#This Row],[Position / Title]],[1]Lists!I:K,2,FALSE))</f>
        <v/>
      </c>
      <c r="Q137" s="16" t="str">
        <f>IF(E137="","",ContractorPayroll[[#This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7" s="17">
        <f>IFERROR(IF(ContractorPayroll[[#This Row],[Annual Cost of Wage Increase included in Rate Adjustment]]=0,0,S137*'[1]Facility Info Input'!$F$10),0)</f>
        <v>0</v>
      </c>
      <c r="U137" s="18">
        <f t="shared" si="8"/>
        <v>0</v>
      </c>
      <c r="V137" s="18">
        <f t="shared" si="9"/>
        <v>0</v>
      </c>
      <c r="W137" s="18">
        <f t="shared" si="10"/>
        <v>0</v>
      </c>
      <c r="X137" s="18">
        <f t="shared" si="11"/>
        <v>0</v>
      </c>
    </row>
    <row r="138" spans="1:24" x14ac:dyDescent="0.25">
      <c r="A138" s="8"/>
      <c r="B138" s="7"/>
      <c r="C138" s="8"/>
      <c r="D138" s="8"/>
      <c r="E138" s="9"/>
      <c r="F138" s="10"/>
      <c r="G138" s="10"/>
      <c r="H138" s="11"/>
      <c r="I138" s="12"/>
      <c r="J138" s="13"/>
      <c r="K138" s="13"/>
      <c r="L138" s="13"/>
      <c r="M138" s="13"/>
      <c r="N138" s="37" t="str">
        <f>ContractorPayroll[[#This Row],[Leave blank]]&amp;" "&amp;ContractorPayroll[[#This Row],[Employee number or code]]</f>
        <v xml:space="preserve"> </v>
      </c>
      <c r="O138" s="14" t="str">
        <f>_xlfn.IFNA(IF(D138="","",VLOOKUP(ContractorPayroll[[#This Row],[Position / Title]],[1]Lists!I:K,3,FALSE)),"")</f>
        <v/>
      </c>
      <c r="P138" s="38" t="str">
        <f>IF(ContractorPayroll[[#This Row],[Position / Title]]="","",VLOOKUP(ContractorPayroll[[#This Row],[Position / Title]],[1]Lists!I:K,2,FALSE))</f>
        <v/>
      </c>
      <c r="Q138" s="16" t="str">
        <f>IF(E138="","",ContractorPayroll[[#This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8" s="17">
        <f>IFERROR(IF(ContractorPayroll[[#This Row],[Annual Cost of Wage Increase included in Rate Adjustment]]=0,0,S138*'[1]Facility Info Input'!$F$10),0)</f>
        <v>0</v>
      </c>
      <c r="U138" s="18">
        <f t="shared" si="8"/>
        <v>0</v>
      </c>
      <c r="V138" s="18">
        <f t="shared" si="9"/>
        <v>0</v>
      </c>
      <c r="W138" s="18">
        <f t="shared" si="10"/>
        <v>0</v>
      </c>
      <c r="X138" s="18">
        <f t="shared" si="11"/>
        <v>0</v>
      </c>
    </row>
    <row r="139" spans="1:24" x14ac:dyDescent="0.25">
      <c r="A139" s="8"/>
      <c r="B139" s="7"/>
      <c r="C139" s="8"/>
      <c r="D139" s="8"/>
      <c r="E139" s="9"/>
      <c r="F139" s="10"/>
      <c r="G139" s="10"/>
      <c r="H139" s="11"/>
      <c r="I139" s="12"/>
      <c r="J139" s="13"/>
      <c r="K139" s="13"/>
      <c r="L139" s="13"/>
      <c r="M139" s="13"/>
      <c r="N139" s="37" t="str">
        <f>ContractorPayroll[[#This Row],[Leave blank]]&amp;" "&amp;ContractorPayroll[[#This Row],[Employee number or code]]</f>
        <v xml:space="preserve"> </v>
      </c>
      <c r="O139" s="14" t="str">
        <f>_xlfn.IFNA(IF(D139="","",VLOOKUP(ContractorPayroll[[#This Row],[Position / Title]],[1]Lists!I:K,3,FALSE)),"")</f>
        <v/>
      </c>
      <c r="P139" s="38" t="str">
        <f>IF(ContractorPayroll[[#This Row],[Position / Title]]="","",VLOOKUP(ContractorPayroll[[#This Row],[Position / Title]],[1]Lists!I:K,2,FALSE))</f>
        <v/>
      </c>
      <c r="Q139" s="16" t="str">
        <f>IF(E139="","",ContractorPayroll[[#This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9" s="17">
        <f>IFERROR(IF(ContractorPayroll[[#This Row],[Annual Cost of Wage Increase included in Rate Adjustment]]=0,0,S139*'[1]Facility Info Input'!$F$10),0)</f>
        <v>0</v>
      </c>
      <c r="U139" s="18">
        <f t="shared" si="8"/>
        <v>0</v>
      </c>
      <c r="V139" s="18">
        <f t="shared" si="9"/>
        <v>0</v>
      </c>
      <c r="W139" s="18">
        <f t="shared" si="10"/>
        <v>0</v>
      </c>
      <c r="X139" s="18">
        <f t="shared" si="11"/>
        <v>0</v>
      </c>
    </row>
    <row r="140" spans="1:24" x14ac:dyDescent="0.25">
      <c r="A140" s="8"/>
      <c r="B140" s="7"/>
      <c r="C140" s="8"/>
      <c r="D140" s="8"/>
      <c r="E140" s="9"/>
      <c r="F140" s="10"/>
      <c r="G140" s="10"/>
      <c r="H140" s="11"/>
      <c r="I140" s="12"/>
      <c r="J140" s="13"/>
      <c r="K140" s="13"/>
      <c r="L140" s="13"/>
      <c r="M140" s="13"/>
      <c r="N140" s="37" t="str">
        <f>ContractorPayroll[[#This Row],[Leave blank]]&amp;" "&amp;ContractorPayroll[[#This Row],[Employee number or code]]</f>
        <v xml:space="preserve"> </v>
      </c>
      <c r="O140" s="14" t="str">
        <f>_xlfn.IFNA(IF(D140="","",VLOOKUP(ContractorPayroll[[#This Row],[Position / Title]],[1]Lists!I:K,3,FALSE)),"")</f>
        <v/>
      </c>
      <c r="P140" s="38" t="str">
        <f>IF(ContractorPayroll[[#This Row],[Position / Title]]="","",VLOOKUP(ContractorPayroll[[#This Row],[Position / Title]],[1]Lists!I:K,2,FALSE))</f>
        <v/>
      </c>
      <c r="Q140" s="16" t="str">
        <f>IF(E140="","",ContractorPayroll[[#This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0" s="17">
        <f>IFERROR(IF(ContractorPayroll[[#This Row],[Annual Cost of Wage Increase included in Rate Adjustment]]=0,0,S140*'[1]Facility Info Input'!$F$10),0)</f>
        <v>0</v>
      </c>
      <c r="U140" s="18">
        <f t="shared" si="8"/>
        <v>0</v>
      </c>
      <c r="V140" s="18">
        <f t="shared" si="9"/>
        <v>0</v>
      </c>
      <c r="W140" s="18">
        <f t="shared" si="10"/>
        <v>0</v>
      </c>
      <c r="X140" s="18">
        <f t="shared" si="11"/>
        <v>0</v>
      </c>
    </row>
    <row r="141" spans="1:24" x14ac:dyDescent="0.25">
      <c r="A141" s="8"/>
      <c r="B141" s="7"/>
      <c r="C141" s="8"/>
      <c r="D141" s="8"/>
      <c r="E141" s="9"/>
      <c r="F141" s="10"/>
      <c r="G141" s="10"/>
      <c r="H141" s="11"/>
      <c r="I141" s="12"/>
      <c r="J141" s="13"/>
      <c r="K141" s="13"/>
      <c r="L141" s="13"/>
      <c r="M141" s="13"/>
      <c r="N141" s="37" t="str">
        <f>ContractorPayroll[[#This Row],[Leave blank]]&amp;" "&amp;ContractorPayroll[[#This Row],[Employee number or code]]</f>
        <v xml:space="preserve"> </v>
      </c>
      <c r="O141" s="14" t="str">
        <f>_xlfn.IFNA(IF(D141="","",VLOOKUP(ContractorPayroll[[#This Row],[Position / Title]],[1]Lists!I:K,3,FALSE)),"")</f>
        <v/>
      </c>
      <c r="P141" s="38" t="str">
        <f>IF(ContractorPayroll[[#This Row],[Position / Title]]="","",VLOOKUP(ContractorPayroll[[#This Row],[Position / Title]],[1]Lists!I:K,2,FALSE))</f>
        <v/>
      </c>
      <c r="Q141" s="16" t="str">
        <f>IF(E141="","",ContractorPayroll[[#This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1" s="17">
        <f>IFERROR(IF(ContractorPayroll[[#This Row],[Annual Cost of Wage Increase included in Rate Adjustment]]=0,0,S141*'[1]Facility Info Input'!$F$10),0)</f>
        <v>0</v>
      </c>
      <c r="U141" s="18">
        <f t="shared" si="8"/>
        <v>0</v>
      </c>
      <c r="V141" s="18">
        <f t="shared" si="9"/>
        <v>0</v>
      </c>
      <c r="W141" s="18">
        <f t="shared" si="10"/>
        <v>0</v>
      </c>
      <c r="X141" s="18">
        <f t="shared" si="11"/>
        <v>0</v>
      </c>
    </row>
    <row r="142" spans="1:24" x14ac:dyDescent="0.25">
      <c r="A142" s="8"/>
      <c r="B142" s="7"/>
      <c r="C142" s="8"/>
      <c r="D142" s="8"/>
      <c r="E142" s="9"/>
      <c r="F142" s="10"/>
      <c r="G142" s="10"/>
      <c r="H142" s="11"/>
      <c r="I142" s="12"/>
      <c r="J142" s="13"/>
      <c r="K142" s="13"/>
      <c r="L142" s="13"/>
      <c r="M142" s="13"/>
      <c r="N142" s="37" t="str">
        <f>ContractorPayroll[[#This Row],[Leave blank]]&amp;" "&amp;ContractorPayroll[[#This Row],[Employee number or code]]</f>
        <v xml:space="preserve"> </v>
      </c>
      <c r="O142" s="14" t="str">
        <f>_xlfn.IFNA(IF(D142="","",VLOOKUP(ContractorPayroll[[#This Row],[Position / Title]],[1]Lists!I:K,3,FALSE)),"")</f>
        <v/>
      </c>
      <c r="P142" s="38" t="str">
        <f>IF(ContractorPayroll[[#This Row],[Position / Title]]="","",VLOOKUP(ContractorPayroll[[#This Row],[Position / Title]],[1]Lists!I:K,2,FALSE))</f>
        <v/>
      </c>
      <c r="Q142" s="16" t="str">
        <f>IF(E142="","",ContractorPayroll[[#This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2" s="17">
        <f>IFERROR(IF(ContractorPayroll[[#This Row],[Annual Cost of Wage Increase included in Rate Adjustment]]=0,0,S142*'[1]Facility Info Input'!$F$10),0)</f>
        <v>0</v>
      </c>
      <c r="U142" s="18">
        <f t="shared" si="8"/>
        <v>0</v>
      </c>
      <c r="V142" s="18">
        <f t="shared" si="9"/>
        <v>0</v>
      </c>
      <c r="W142" s="18">
        <f t="shared" si="10"/>
        <v>0</v>
      </c>
      <c r="X142" s="18">
        <f t="shared" si="11"/>
        <v>0</v>
      </c>
    </row>
    <row r="143" spans="1:24" x14ac:dyDescent="0.25">
      <c r="A143" s="8"/>
      <c r="B143" s="7"/>
      <c r="C143" s="8"/>
      <c r="D143" s="8"/>
      <c r="E143" s="9"/>
      <c r="F143" s="10"/>
      <c r="G143" s="10"/>
      <c r="H143" s="11"/>
      <c r="I143" s="12"/>
      <c r="J143" s="13"/>
      <c r="K143" s="13"/>
      <c r="L143" s="13"/>
      <c r="M143" s="13"/>
      <c r="N143" s="37" t="str">
        <f>ContractorPayroll[[#This Row],[Leave blank]]&amp;" "&amp;ContractorPayroll[[#This Row],[Employee number or code]]</f>
        <v xml:space="preserve"> </v>
      </c>
      <c r="O143" s="14" t="str">
        <f>_xlfn.IFNA(IF(D143="","",VLOOKUP(ContractorPayroll[[#This Row],[Position / Title]],[1]Lists!I:K,3,FALSE)),"")</f>
        <v/>
      </c>
      <c r="P143" s="38" t="str">
        <f>IF(ContractorPayroll[[#This Row],[Position / Title]]="","",VLOOKUP(ContractorPayroll[[#This Row],[Position / Title]],[1]Lists!I:K,2,FALSE))</f>
        <v/>
      </c>
      <c r="Q143" s="16" t="str">
        <f>IF(E143="","",ContractorPayroll[[#This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3" s="17">
        <f>IFERROR(IF(ContractorPayroll[[#This Row],[Annual Cost of Wage Increase included in Rate Adjustment]]=0,0,S143*'[1]Facility Info Input'!$F$10),0)</f>
        <v>0</v>
      </c>
      <c r="U143" s="18">
        <f t="shared" si="8"/>
        <v>0</v>
      </c>
      <c r="V143" s="18">
        <f t="shared" si="9"/>
        <v>0</v>
      </c>
      <c r="W143" s="18">
        <f t="shared" si="10"/>
        <v>0</v>
      </c>
      <c r="X143" s="18">
        <f t="shared" si="11"/>
        <v>0</v>
      </c>
    </row>
    <row r="144" spans="1:24" x14ac:dyDescent="0.25">
      <c r="A144" s="8"/>
      <c r="B144" s="7"/>
      <c r="C144" s="8"/>
      <c r="D144" s="8"/>
      <c r="E144" s="9"/>
      <c r="F144" s="10"/>
      <c r="G144" s="10"/>
      <c r="H144" s="11"/>
      <c r="I144" s="12"/>
      <c r="J144" s="13"/>
      <c r="K144" s="13"/>
      <c r="L144" s="13"/>
      <c r="M144" s="13"/>
      <c r="N144" s="37" t="str">
        <f>ContractorPayroll[[#This Row],[Leave blank]]&amp;" "&amp;ContractorPayroll[[#This Row],[Employee number or code]]</f>
        <v xml:space="preserve"> </v>
      </c>
      <c r="O144" s="14" t="str">
        <f>_xlfn.IFNA(IF(D144="","",VLOOKUP(ContractorPayroll[[#This Row],[Position / Title]],[1]Lists!I:K,3,FALSE)),"")</f>
        <v/>
      </c>
      <c r="P144" s="38" t="str">
        <f>IF(ContractorPayroll[[#This Row],[Position / Title]]="","",VLOOKUP(ContractorPayroll[[#This Row],[Position / Title]],[1]Lists!I:K,2,FALSE))</f>
        <v/>
      </c>
      <c r="Q144" s="16" t="str">
        <f>IF(E144="","",ContractorPayroll[[#This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4" s="17">
        <f>IFERROR(IF(ContractorPayroll[[#This Row],[Annual Cost of Wage Increase included in Rate Adjustment]]=0,0,S144*'[1]Facility Info Input'!$F$10),0)</f>
        <v>0</v>
      </c>
      <c r="U144" s="18">
        <f t="shared" si="8"/>
        <v>0</v>
      </c>
      <c r="V144" s="18">
        <f t="shared" si="9"/>
        <v>0</v>
      </c>
      <c r="W144" s="18">
        <f t="shared" si="10"/>
        <v>0</v>
      </c>
      <c r="X144" s="18">
        <f t="shared" si="11"/>
        <v>0</v>
      </c>
    </row>
    <row r="145" spans="1:24" x14ac:dyDescent="0.25">
      <c r="A145" s="8"/>
      <c r="B145" s="7"/>
      <c r="C145" s="8"/>
      <c r="D145" s="8"/>
      <c r="E145" s="9"/>
      <c r="F145" s="10"/>
      <c r="G145" s="10"/>
      <c r="H145" s="11"/>
      <c r="I145" s="12"/>
      <c r="J145" s="13"/>
      <c r="K145" s="13"/>
      <c r="L145" s="13"/>
      <c r="M145" s="13"/>
      <c r="N145" s="37" t="str">
        <f>ContractorPayroll[[#This Row],[Leave blank]]&amp;" "&amp;ContractorPayroll[[#This Row],[Employee number or code]]</f>
        <v xml:space="preserve"> </v>
      </c>
      <c r="O145" s="14" t="str">
        <f>_xlfn.IFNA(IF(D145="","",VLOOKUP(ContractorPayroll[[#This Row],[Position / Title]],[1]Lists!I:K,3,FALSE)),"")</f>
        <v/>
      </c>
      <c r="P145" s="38" t="str">
        <f>IF(ContractorPayroll[[#This Row],[Position / Title]]="","",VLOOKUP(ContractorPayroll[[#This Row],[Position / Title]],[1]Lists!I:K,2,FALSE))</f>
        <v/>
      </c>
      <c r="Q145" s="16" t="str">
        <f>IF(E145="","",ContractorPayroll[[#This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5" s="17">
        <f>IFERROR(IF(ContractorPayroll[[#This Row],[Annual Cost of Wage Increase included in Rate Adjustment]]=0,0,S145*'[1]Facility Info Input'!$F$10),0)</f>
        <v>0</v>
      </c>
      <c r="U145" s="18">
        <f t="shared" si="8"/>
        <v>0</v>
      </c>
      <c r="V145" s="18">
        <f t="shared" si="9"/>
        <v>0</v>
      </c>
      <c r="W145" s="18">
        <f t="shared" si="10"/>
        <v>0</v>
      </c>
      <c r="X145" s="18">
        <f t="shared" si="11"/>
        <v>0</v>
      </c>
    </row>
    <row r="146" spans="1:24" x14ac:dyDescent="0.25">
      <c r="A146" s="8"/>
      <c r="B146" s="7"/>
      <c r="C146" s="8"/>
      <c r="D146" s="8"/>
      <c r="E146" s="9"/>
      <c r="F146" s="10"/>
      <c r="G146" s="10"/>
      <c r="H146" s="11"/>
      <c r="I146" s="12"/>
      <c r="J146" s="13"/>
      <c r="K146" s="13"/>
      <c r="L146" s="13"/>
      <c r="M146" s="13"/>
      <c r="N146" s="37" t="str">
        <f>ContractorPayroll[[#This Row],[Leave blank]]&amp;" "&amp;ContractorPayroll[[#This Row],[Employee number or code]]</f>
        <v xml:space="preserve"> </v>
      </c>
      <c r="O146" s="14" t="str">
        <f>_xlfn.IFNA(IF(D146="","",VLOOKUP(ContractorPayroll[[#This Row],[Position / Title]],[1]Lists!I:K,3,FALSE)),"")</f>
        <v/>
      </c>
      <c r="P146" s="38" t="str">
        <f>IF(ContractorPayroll[[#This Row],[Position / Title]]="","",VLOOKUP(ContractorPayroll[[#This Row],[Position / Title]],[1]Lists!I:K,2,FALSE))</f>
        <v/>
      </c>
      <c r="Q146" s="16" t="str">
        <f>IF(E146="","",ContractorPayroll[[#This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6" s="17">
        <f>IFERROR(IF(ContractorPayroll[[#This Row],[Annual Cost of Wage Increase included in Rate Adjustment]]=0,0,S146*'[1]Facility Info Input'!$F$10),0)</f>
        <v>0</v>
      </c>
      <c r="U146" s="18">
        <f t="shared" si="8"/>
        <v>0</v>
      </c>
      <c r="V146" s="18">
        <f t="shared" si="9"/>
        <v>0</v>
      </c>
      <c r="W146" s="18">
        <f t="shared" si="10"/>
        <v>0</v>
      </c>
      <c r="X146" s="18">
        <f t="shared" si="11"/>
        <v>0</v>
      </c>
    </row>
    <row r="147" spans="1:24" x14ac:dyDescent="0.25">
      <c r="A147" s="8"/>
      <c r="B147" s="7"/>
      <c r="C147" s="8"/>
      <c r="D147" s="8"/>
      <c r="E147" s="9"/>
      <c r="F147" s="10"/>
      <c r="G147" s="10"/>
      <c r="H147" s="11"/>
      <c r="I147" s="12"/>
      <c r="J147" s="13"/>
      <c r="K147" s="13"/>
      <c r="L147" s="13"/>
      <c r="M147" s="13"/>
      <c r="N147" s="37" t="str">
        <f>ContractorPayroll[[#This Row],[Leave blank]]&amp;" "&amp;ContractorPayroll[[#This Row],[Employee number or code]]</f>
        <v xml:space="preserve"> </v>
      </c>
      <c r="O147" s="14" t="str">
        <f>_xlfn.IFNA(IF(D147="","",VLOOKUP(ContractorPayroll[[#This Row],[Position / Title]],[1]Lists!I:K,3,FALSE)),"")</f>
        <v/>
      </c>
      <c r="P147" s="38" t="str">
        <f>IF(ContractorPayroll[[#This Row],[Position / Title]]="","",VLOOKUP(ContractorPayroll[[#This Row],[Position / Title]],[1]Lists!I:K,2,FALSE))</f>
        <v/>
      </c>
      <c r="Q147" s="16" t="str">
        <f>IF(E147="","",ContractorPayroll[[#This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7" s="17">
        <f>IFERROR(IF(ContractorPayroll[[#This Row],[Annual Cost of Wage Increase included in Rate Adjustment]]=0,0,S147*'[1]Facility Info Input'!$F$10),0)</f>
        <v>0</v>
      </c>
      <c r="U147" s="18">
        <f t="shared" si="8"/>
        <v>0</v>
      </c>
      <c r="V147" s="18">
        <f t="shared" si="9"/>
        <v>0</v>
      </c>
      <c r="W147" s="18">
        <f t="shared" si="10"/>
        <v>0</v>
      </c>
      <c r="X147" s="18">
        <f t="shared" si="11"/>
        <v>0</v>
      </c>
    </row>
    <row r="148" spans="1:24" x14ac:dyDescent="0.25">
      <c r="A148" s="8"/>
      <c r="B148" s="7"/>
      <c r="C148" s="8"/>
      <c r="D148" s="8"/>
      <c r="E148" s="9"/>
      <c r="F148" s="10"/>
      <c r="G148" s="10"/>
      <c r="H148" s="11"/>
      <c r="I148" s="12"/>
      <c r="J148" s="13"/>
      <c r="K148" s="13"/>
      <c r="L148" s="13"/>
      <c r="M148" s="13"/>
      <c r="N148" s="37" t="str">
        <f>ContractorPayroll[[#This Row],[Leave blank]]&amp;" "&amp;ContractorPayroll[[#This Row],[Employee number or code]]</f>
        <v xml:space="preserve"> </v>
      </c>
      <c r="O148" s="14" t="str">
        <f>_xlfn.IFNA(IF(D148="","",VLOOKUP(ContractorPayroll[[#This Row],[Position / Title]],[1]Lists!I:K,3,FALSE)),"")</f>
        <v/>
      </c>
      <c r="P148" s="38" t="str">
        <f>IF(ContractorPayroll[[#This Row],[Position / Title]]="","",VLOOKUP(ContractorPayroll[[#This Row],[Position / Title]],[1]Lists!I:K,2,FALSE))</f>
        <v/>
      </c>
      <c r="Q148" s="16" t="str">
        <f>IF(E148="","",ContractorPayroll[[#This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8" s="17">
        <f>IFERROR(IF(ContractorPayroll[[#This Row],[Annual Cost of Wage Increase included in Rate Adjustment]]=0,0,S148*'[1]Facility Info Input'!$F$10),0)</f>
        <v>0</v>
      </c>
      <c r="U148" s="18">
        <f t="shared" si="8"/>
        <v>0</v>
      </c>
      <c r="V148" s="18">
        <f t="shared" si="9"/>
        <v>0</v>
      </c>
      <c r="W148" s="18">
        <f t="shared" si="10"/>
        <v>0</v>
      </c>
      <c r="X148" s="18">
        <f t="shared" si="11"/>
        <v>0</v>
      </c>
    </row>
    <row r="149" spans="1:24" x14ac:dyDescent="0.25">
      <c r="A149" s="8"/>
      <c r="B149" s="7"/>
      <c r="C149" s="8"/>
      <c r="D149" s="8"/>
      <c r="E149" s="9"/>
      <c r="F149" s="10"/>
      <c r="G149" s="10"/>
      <c r="H149" s="11"/>
      <c r="I149" s="12"/>
      <c r="J149" s="13"/>
      <c r="K149" s="13"/>
      <c r="L149" s="13"/>
      <c r="M149" s="13"/>
      <c r="N149" s="37" t="str">
        <f>ContractorPayroll[[#This Row],[Leave blank]]&amp;" "&amp;ContractorPayroll[[#This Row],[Employee number or code]]</f>
        <v xml:space="preserve"> </v>
      </c>
      <c r="O149" s="14" t="str">
        <f>_xlfn.IFNA(IF(D149="","",VLOOKUP(ContractorPayroll[[#This Row],[Position / Title]],[1]Lists!I:K,3,FALSE)),"")</f>
        <v/>
      </c>
      <c r="P149" s="38" t="str">
        <f>IF(ContractorPayroll[[#This Row],[Position / Title]]="","",VLOOKUP(ContractorPayroll[[#This Row],[Position / Title]],[1]Lists!I:K,2,FALSE))</f>
        <v/>
      </c>
      <c r="Q149" s="16" t="str">
        <f>IF(E149="","",ContractorPayroll[[#This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9" s="17">
        <f>IFERROR(IF(ContractorPayroll[[#This Row],[Annual Cost of Wage Increase included in Rate Adjustment]]=0,0,S149*'[1]Facility Info Input'!$F$10),0)</f>
        <v>0</v>
      </c>
      <c r="U149" s="18">
        <f t="shared" si="8"/>
        <v>0</v>
      </c>
      <c r="V149" s="18">
        <f t="shared" si="9"/>
        <v>0</v>
      </c>
      <c r="W149" s="18">
        <f t="shared" si="10"/>
        <v>0</v>
      </c>
      <c r="X149" s="18">
        <f t="shared" si="11"/>
        <v>0</v>
      </c>
    </row>
    <row r="150" spans="1:24" x14ac:dyDescent="0.25">
      <c r="A150" s="8"/>
      <c r="B150" s="7"/>
      <c r="C150" s="8"/>
      <c r="D150" s="8"/>
      <c r="E150" s="9"/>
      <c r="F150" s="10"/>
      <c r="G150" s="10"/>
      <c r="H150" s="11"/>
      <c r="I150" s="12"/>
      <c r="J150" s="13"/>
      <c r="K150" s="13"/>
      <c r="L150" s="13"/>
      <c r="M150" s="13"/>
      <c r="N150" s="37" t="str">
        <f>ContractorPayroll[[#This Row],[Leave blank]]&amp;" "&amp;ContractorPayroll[[#This Row],[Employee number or code]]</f>
        <v xml:space="preserve"> </v>
      </c>
      <c r="O150" s="14" t="str">
        <f>_xlfn.IFNA(IF(D150="","",VLOOKUP(ContractorPayroll[[#This Row],[Position / Title]],[1]Lists!I:K,3,FALSE)),"")</f>
        <v/>
      </c>
      <c r="P150" s="38" t="str">
        <f>IF(ContractorPayroll[[#This Row],[Position / Title]]="","",VLOOKUP(ContractorPayroll[[#This Row],[Position / Title]],[1]Lists!I:K,2,FALSE))</f>
        <v/>
      </c>
      <c r="Q150" s="16" t="str">
        <f>IF(E150="","",ContractorPayroll[[#This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0" s="17">
        <f>IFERROR(IF(ContractorPayroll[[#This Row],[Annual Cost of Wage Increase included in Rate Adjustment]]=0,0,S150*'[1]Facility Info Input'!$F$10),0)</f>
        <v>0</v>
      </c>
      <c r="U150" s="18">
        <f t="shared" si="8"/>
        <v>0</v>
      </c>
      <c r="V150" s="18">
        <f t="shared" si="9"/>
        <v>0</v>
      </c>
      <c r="W150" s="18">
        <f t="shared" si="10"/>
        <v>0</v>
      </c>
      <c r="X150" s="18">
        <f t="shared" si="11"/>
        <v>0</v>
      </c>
    </row>
    <row r="151" spans="1:24" x14ac:dyDescent="0.25">
      <c r="A151" s="8"/>
      <c r="B151" s="7"/>
      <c r="C151" s="8"/>
      <c r="D151" s="8"/>
      <c r="E151" s="9"/>
      <c r="F151" s="10"/>
      <c r="G151" s="10"/>
      <c r="H151" s="11"/>
      <c r="I151" s="12"/>
      <c r="J151" s="13"/>
      <c r="K151" s="13"/>
      <c r="L151" s="13"/>
      <c r="M151" s="13"/>
      <c r="N151" s="37" t="str">
        <f>ContractorPayroll[[#This Row],[Leave blank]]&amp;" "&amp;ContractorPayroll[[#This Row],[Employee number or code]]</f>
        <v xml:space="preserve"> </v>
      </c>
      <c r="O151" s="14" t="str">
        <f>_xlfn.IFNA(IF(D151="","",VLOOKUP(ContractorPayroll[[#This Row],[Position / Title]],[1]Lists!I:K,3,FALSE)),"")</f>
        <v/>
      </c>
      <c r="P151" s="38" t="str">
        <f>IF(ContractorPayroll[[#This Row],[Position / Title]]="","",VLOOKUP(ContractorPayroll[[#This Row],[Position / Title]],[1]Lists!I:K,2,FALSE))</f>
        <v/>
      </c>
      <c r="Q151" s="16" t="str">
        <f>IF(E151="","",ContractorPayroll[[#This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1" s="17">
        <f>IFERROR(IF(ContractorPayroll[[#This Row],[Annual Cost of Wage Increase included in Rate Adjustment]]=0,0,S151*'[1]Facility Info Input'!$F$10),0)</f>
        <v>0</v>
      </c>
      <c r="U151" s="18">
        <f t="shared" si="8"/>
        <v>0</v>
      </c>
      <c r="V151" s="18">
        <f t="shared" si="9"/>
        <v>0</v>
      </c>
      <c r="W151" s="18">
        <f t="shared" si="10"/>
        <v>0</v>
      </c>
      <c r="X151" s="18">
        <f t="shared" si="11"/>
        <v>0</v>
      </c>
    </row>
    <row r="152" spans="1:24" x14ac:dyDescent="0.25">
      <c r="A152" s="8"/>
      <c r="B152" s="7"/>
      <c r="C152" s="8"/>
      <c r="D152" s="8"/>
      <c r="E152" s="9"/>
      <c r="F152" s="10"/>
      <c r="G152" s="10"/>
      <c r="H152" s="11"/>
      <c r="I152" s="12"/>
      <c r="J152" s="13"/>
      <c r="K152" s="13"/>
      <c r="L152" s="13"/>
      <c r="M152" s="13"/>
      <c r="N152" s="37" t="str">
        <f>ContractorPayroll[[#This Row],[Leave blank]]&amp;" "&amp;ContractorPayroll[[#This Row],[Employee number or code]]</f>
        <v xml:space="preserve"> </v>
      </c>
      <c r="O152" s="14" t="str">
        <f>_xlfn.IFNA(IF(D152="","",VLOOKUP(ContractorPayroll[[#This Row],[Position / Title]],[1]Lists!I:K,3,FALSE)),"")</f>
        <v/>
      </c>
      <c r="P152" s="38" t="str">
        <f>IF(ContractorPayroll[[#This Row],[Position / Title]]="","",VLOOKUP(ContractorPayroll[[#This Row],[Position / Title]],[1]Lists!I:K,2,FALSE))</f>
        <v/>
      </c>
      <c r="Q152" s="16" t="str">
        <f>IF(E152="","",ContractorPayroll[[#This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2" s="17">
        <f>IFERROR(IF(ContractorPayroll[[#This Row],[Annual Cost of Wage Increase included in Rate Adjustment]]=0,0,S152*'[1]Facility Info Input'!$F$10),0)</f>
        <v>0</v>
      </c>
      <c r="U152" s="18">
        <f t="shared" si="8"/>
        <v>0</v>
      </c>
      <c r="V152" s="18">
        <f t="shared" si="9"/>
        <v>0</v>
      </c>
      <c r="W152" s="18">
        <f t="shared" si="10"/>
        <v>0</v>
      </c>
      <c r="X152" s="18">
        <f t="shared" si="11"/>
        <v>0</v>
      </c>
    </row>
    <row r="153" spans="1:24" x14ac:dyDescent="0.25">
      <c r="A153" s="8"/>
      <c r="B153" s="7"/>
      <c r="C153" s="8"/>
      <c r="D153" s="8"/>
      <c r="E153" s="9"/>
      <c r="F153" s="10"/>
      <c r="G153" s="10"/>
      <c r="H153" s="11"/>
      <c r="I153" s="12"/>
      <c r="J153" s="13"/>
      <c r="K153" s="13"/>
      <c r="L153" s="13"/>
      <c r="M153" s="13"/>
      <c r="N153" s="37" t="str">
        <f>ContractorPayroll[[#This Row],[Leave blank]]&amp;" "&amp;ContractorPayroll[[#This Row],[Employee number or code]]</f>
        <v xml:space="preserve"> </v>
      </c>
      <c r="O153" s="14" t="str">
        <f>_xlfn.IFNA(IF(D153="","",VLOOKUP(ContractorPayroll[[#This Row],[Position / Title]],[1]Lists!I:K,3,FALSE)),"")</f>
        <v/>
      </c>
      <c r="P153" s="38" t="str">
        <f>IF(ContractorPayroll[[#This Row],[Position / Title]]="","",VLOOKUP(ContractorPayroll[[#This Row],[Position / Title]],[1]Lists!I:K,2,FALSE))</f>
        <v/>
      </c>
      <c r="Q153" s="16" t="str">
        <f>IF(E153="","",ContractorPayroll[[#This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3" s="17">
        <f>IFERROR(IF(ContractorPayroll[[#This Row],[Annual Cost of Wage Increase included in Rate Adjustment]]=0,0,S153*'[1]Facility Info Input'!$F$10),0)</f>
        <v>0</v>
      </c>
      <c r="U153" s="18">
        <f t="shared" si="8"/>
        <v>0</v>
      </c>
      <c r="V153" s="18">
        <f t="shared" si="9"/>
        <v>0</v>
      </c>
      <c r="W153" s="18">
        <f t="shared" si="10"/>
        <v>0</v>
      </c>
      <c r="X153" s="18">
        <f t="shared" si="11"/>
        <v>0</v>
      </c>
    </row>
    <row r="154" spans="1:24" x14ac:dyDescent="0.25">
      <c r="A154" s="8"/>
      <c r="B154" s="7"/>
      <c r="C154" s="8"/>
      <c r="D154" s="8"/>
      <c r="E154" s="9"/>
      <c r="F154" s="10"/>
      <c r="G154" s="10"/>
      <c r="H154" s="11"/>
      <c r="I154" s="12"/>
      <c r="J154" s="13"/>
      <c r="K154" s="13"/>
      <c r="L154" s="13"/>
      <c r="M154" s="13"/>
      <c r="N154" s="37" t="str">
        <f>ContractorPayroll[[#This Row],[Leave blank]]&amp;" "&amp;ContractorPayroll[[#This Row],[Employee number or code]]</f>
        <v xml:space="preserve"> </v>
      </c>
      <c r="O154" s="14" t="str">
        <f>_xlfn.IFNA(IF(D154="","",VLOOKUP(ContractorPayroll[[#This Row],[Position / Title]],[1]Lists!I:K,3,FALSE)),"")</f>
        <v/>
      </c>
      <c r="P154" s="38" t="str">
        <f>IF(ContractorPayroll[[#This Row],[Position / Title]]="","",VLOOKUP(ContractorPayroll[[#This Row],[Position / Title]],[1]Lists!I:K,2,FALSE))</f>
        <v/>
      </c>
      <c r="Q154" s="16" t="str">
        <f>IF(E154="","",ContractorPayroll[[#This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4" s="17">
        <f>IFERROR(IF(ContractorPayroll[[#This Row],[Annual Cost of Wage Increase included in Rate Adjustment]]=0,0,S154*'[1]Facility Info Input'!$F$10),0)</f>
        <v>0</v>
      </c>
      <c r="U154" s="18">
        <f t="shared" si="8"/>
        <v>0</v>
      </c>
      <c r="V154" s="18">
        <f t="shared" si="9"/>
        <v>0</v>
      </c>
      <c r="W154" s="18">
        <f t="shared" si="10"/>
        <v>0</v>
      </c>
      <c r="X154" s="18">
        <f t="shared" si="11"/>
        <v>0</v>
      </c>
    </row>
    <row r="155" spans="1:24" x14ac:dyDescent="0.25">
      <c r="A155" s="8"/>
      <c r="B155" s="7"/>
      <c r="C155" s="8"/>
      <c r="D155" s="8"/>
      <c r="E155" s="9"/>
      <c r="F155" s="10"/>
      <c r="G155" s="10"/>
      <c r="H155" s="11"/>
      <c r="I155" s="12"/>
      <c r="J155" s="13"/>
      <c r="K155" s="13"/>
      <c r="L155" s="13"/>
      <c r="M155" s="13"/>
      <c r="N155" s="37" t="str">
        <f>ContractorPayroll[[#This Row],[Leave blank]]&amp;" "&amp;ContractorPayroll[[#This Row],[Employee number or code]]</f>
        <v xml:space="preserve"> </v>
      </c>
      <c r="O155" s="14" t="str">
        <f>_xlfn.IFNA(IF(D155="","",VLOOKUP(ContractorPayroll[[#This Row],[Position / Title]],[1]Lists!I:K,3,FALSE)),"")</f>
        <v/>
      </c>
      <c r="P155" s="38" t="str">
        <f>IF(ContractorPayroll[[#This Row],[Position / Title]]="","",VLOOKUP(ContractorPayroll[[#This Row],[Position / Title]],[1]Lists!I:K,2,FALSE))</f>
        <v/>
      </c>
      <c r="Q155" s="16" t="str">
        <f>IF(E155="","",ContractorPayroll[[#This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5" s="17">
        <f>IFERROR(IF(ContractorPayroll[[#This Row],[Annual Cost of Wage Increase included in Rate Adjustment]]=0,0,S155*'[1]Facility Info Input'!$F$10),0)</f>
        <v>0</v>
      </c>
      <c r="U155" s="18">
        <f t="shared" si="8"/>
        <v>0</v>
      </c>
      <c r="V155" s="18">
        <f t="shared" si="9"/>
        <v>0</v>
      </c>
      <c r="W155" s="18">
        <f t="shared" si="10"/>
        <v>0</v>
      </c>
      <c r="X155" s="18">
        <f t="shared" si="11"/>
        <v>0</v>
      </c>
    </row>
    <row r="156" spans="1:24" x14ac:dyDescent="0.25">
      <c r="A156" s="8"/>
      <c r="B156" s="7"/>
      <c r="C156" s="8"/>
      <c r="D156" s="8"/>
      <c r="E156" s="9"/>
      <c r="F156" s="10"/>
      <c r="G156" s="10"/>
      <c r="H156" s="11"/>
      <c r="I156" s="12"/>
      <c r="J156" s="13"/>
      <c r="K156" s="13"/>
      <c r="L156" s="13"/>
      <c r="M156" s="13"/>
      <c r="N156" s="37" t="str">
        <f>ContractorPayroll[[#This Row],[Leave blank]]&amp;" "&amp;ContractorPayroll[[#This Row],[Employee number or code]]</f>
        <v xml:space="preserve"> </v>
      </c>
      <c r="O156" s="14" t="str">
        <f>_xlfn.IFNA(IF(D156="","",VLOOKUP(ContractorPayroll[[#This Row],[Position / Title]],[1]Lists!I:K,3,FALSE)),"")</f>
        <v/>
      </c>
      <c r="P156" s="38" t="str">
        <f>IF(ContractorPayroll[[#This Row],[Position / Title]]="","",VLOOKUP(ContractorPayroll[[#This Row],[Position / Title]],[1]Lists!I:K,2,FALSE))</f>
        <v/>
      </c>
      <c r="Q156" s="16" t="str">
        <f>IF(E156="","",ContractorPayroll[[#This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6" s="17">
        <f>IFERROR(IF(ContractorPayroll[[#This Row],[Annual Cost of Wage Increase included in Rate Adjustment]]=0,0,S156*'[1]Facility Info Input'!$F$10),0)</f>
        <v>0</v>
      </c>
      <c r="U156" s="18">
        <f t="shared" si="8"/>
        <v>0</v>
      </c>
      <c r="V156" s="18">
        <f t="shared" si="9"/>
        <v>0</v>
      </c>
      <c r="W156" s="18">
        <f t="shared" si="10"/>
        <v>0</v>
      </c>
      <c r="X156" s="18">
        <f t="shared" si="11"/>
        <v>0</v>
      </c>
    </row>
    <row r="157" spans="1:24" x14ac:dyDescent="0.25">
      <c r="A157" s="8"/>
      <c r="B157" s="7"/>
      <c r="C157" s="8"/>
      <c r="D157" s="8"/>
      <c r="E157" s="9"/>
      <c r="F157" s="10"/>
      <c r="G157" s="10"/>
      <c r="H157" s="11"/>
      <c r="I157" s="12"/>
      <c r="J157" s="13"/>
      <c r="K157" s="13"/>
      <c r="L157" s="13"/>
      <c r="M157" s="13"/>
      <c r="N157" s="37" t="str">
        <f>ContractorPayroll[[#This Row],[Leave blank]]&amp;" "&amp;ContractorPayroll[[#This Row],[Employee number or code]]</f>
        <v xml:space="preserve"> </v>
      </c>
      <c r="O157" s="14" t="str">
        <f>_xlfn.IFNA(IF(D157="","",VLOOKUP(ContractorPayroll[[#This Row],[Position / Title]],[1]Lists!I:K,3,FALSE)),"")</f>
        <v/>
      </c>
      <c r="P157" s="38" t="str">
        <f>IF(ContractorPayroll[[#This Row],[Position / Title]]="","",VLOOKUP(ContractorPayroll[[#This Row],[Position / Title]],[1]Lists!I:K,2,FALSE))</f>
        <v/>
      </c>
      <c r="Q157" s="16" t="str">
        <f>IF(E157="","",ContractorPayroll[[#This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7" s="17">
        <f>IFERROR(IF(ContractorPayroll[[#This Row],[Annual Cost of Wage Increase included in Rate Adjustment]]=0,0,S157*'[1]Facility Info Input'!$F$10),0)</f>
        <v>0</v>
      </c>
      <c r="U157" s="18">
        <f t="shared" si="8"/>
        <v>0</v>
      </c>
      <c r="V157" s="18">
        <f t="shared" si="9"/>
        <v>0</v>
      </c>
      <c r="W157" s="18">
        <f t="shared" si="10"/>
        <v>0</v>
      </c>
      <c r="X157" s="18">
        <f t="shared" si="11"/>
        <v>0</v>
      </c>
    </row>
    <row r="158" spans="1:24" x14ac:dyDescent="0.25">
      <c r="A158" s="8"/>
      <c r="B158" s="7"/>
      <c r="C158" s="8"/>
      <c r="D158" s="8"/>
      <c r="E158" s="9"/>
      <c r="F158" s="10"/>
      <c r="G158" s="10"/>
      <c r="H158" s="11"/>
      <c r="I158" s="12"/>
      <c r="J158" s="13"/>
      <c r="K158" s="13"/>
      <c r="L158" s="13"/>
      <c r="M158" s="13"/>
      <c r="N158" s="37" t="str">
        <f>ContractorPayroll[[#This Row],[Leave blank]]&amp;" "&amp;ContractorPayroll[[#This Row],[Employee number or code]]</f>
        <v xml:space="preserve"> </v>
      </c>
      <c r="O158" s="14" t="str">
        <f>_xlfn.IFNA(IF(D158="","",VLOOKUP(ContractorPayroll[[#This Row],[Position / Title]],[1]Lists!I:K,3,FALSE)),"")</f>
        <v/>
      </c>
      <c r="P158" s="38" t="str">
        <f>IF(ContractorPayroll[[#This Row],[Position / Title]]="","",VLOOKUP(ContractorPayroll[[#This Row],[Position / Title]],[1]Lists!I:K,2,FALSE))</f>
        <v/>
      </c>
      <c r="Q158" s="16" t="str">
        <f>IF(E158="","",ContractorPayroll[[#This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8" s="17">
        <f>IFERROR(IF(ContractorPayroll[[#This Row],[Annual Cost of Wage Increase included in Rate Adjustment]]=0,0,S158*'[1]Facility Info Input'!$F$10),0)</f>
        <v>0</v>
      </c>
      <c r="U158" s="18">
        <f t="shared" si="8"/>
        <v>0</v>
      </c>
      <c r="V158" s="18">
        <f t="shared" si="9"/>
        <v>0</v>
      </c>
      <c r="W158" s="18">
        <f t="shared" si="10"/>
        <v>0</v>
      </c>
      <c r="X158" s="18">
        <f t="shared" si="11"/>
        <v>0</v>
      </c>
    </row>
    <row r="159" spans="1:24" x14ac:dyDescent="0.25">
      <c r="A159" s="8"/>
      <c r="B159" s="7"/>
      <c r="C159" s="8"/>
      <c r="D159" s="8"/>
      <c r="E159" s="9"/>
      <c r="F159" s="10"/>
      <c r="G159" s="10"/>
      <c r="H159" s="11"/>
      <c r="I159" s="12"/>
      <c r="J159" s="13"/>
      <c r="K159" s="13"/>
      <c r="L159" s="13"/>
      <c r="M159" s="13"/>
      <c r="N159" s="37" t="str">
        <f>ContractorPayroll[[#This Row],[Leave blank]]&amp;" "&amp;ContractorPayroll[[#This Row],[Employee number or code]]</f>
        <v xml:space="preserve"> </v>
      </c>
      <c r="O159" s="14" t="str">
        <f>_xlfn.IFNA(IF(D159="","",VLOOKUP(ContractorPayroll[[#This Row],[Position / Title]],[1]Lists!I:K,3,FALSE)),"")</f>
        <v/>
      </c>
      <c r="P159" s="38" t="str">
        <f>IF(ContractorPayroll[[#This Row],[Position / Title]]="","",VLOOKUP(ContractorPayroll[[#This Row],[Position / Title]],[1]Lists!I:K,2,FALSE))</f>
        <v/>
      </c>
      <c r="Q159" s="16" t="str">
        <f>IF(E159="","",ContractorPayroll[[#This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9" s="17">
        <f>IFERROR(IF(ContractorPayroll[[#This Row],[Annual Cost of Wage Increase included in Rate Adjustment]]=0,0,S159*'[1]Facility Info Input'!$F$10),0)</f>
        <v>0</v>
      </c>
      <c r="U159" s="18">
        <f t="shared" si="8"/>
        <v>0</v>
      </c>
      <c r="V159" s="18">
        <f t="shared" si="9"/>
        <v>0</v>
      </c>
      <c r="W159" s="18">
        <f t="shared" si="10"/>
        <v>0</v>
      </c>
      <c r="X159" s="18">
        <f t="shared" si="11"/>
        <v>0</v>
      </c>
    </row>
    <row r="160" spans="1:24" x14ac:dyDescent="0.25">
      <c r="A160" s="8"/>
      <c r="B160" s="7"/>
      <c r="C160" s="8"/>
      <c r="D160" s="8"/>
      <c r="E160" s="9"/>
      <c r="F160" s="10"/>
      <c r="G160" s="10"/>
      <c r="H160" s="11"/>
      <c r="I160" s="12"/>
      <c r="J160" s="13"/>
      <c r="K160" s="13"/>
      <c r="L160" s="13"/>
      <c r="M160" s="13"/>
      <c r="N160" s="37" t="str">
        <f>ContractorPayroll[[#This Row],[Leave blank]]&amp;" "&amp;ContractorPayroll[[#This Row],[Employee number or code]]</f>
        <v xml:space="preserve"> </v>
      </c>
      <c r="O160" s="14" t="str">
        <f>_xlfn.IFNA(IF(D160="","",VLOOKUP(ContractorPayroll[[#This Row],[Position / Title]],[1]Lists!I:K,3,FALSE)),"")</f>
        <v/>
      </c>
      <c r="P160" s="38" t="str">
        <f>IF(ContractorPayroll[[#This Row],[Position / Title]]="","",VLOOKUP(ContractorPayroll[[#This Row],[Position / Title]],[1]Lists!I:K,2,FALSE))</f>
        <v/>
      </c>
      <c r="Q160" s="16" t="str">
        <f>IF(E160="","",ContractorPayroll[[#This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0" s="17">
        <f>IFERROR(IF(ContractorPayroll[[#This Row],[Annual Cost of Wage Increase included in Rate Adjustment]]=0,0,S160*'[1]Facility Info Input'!$F$10),0)</f>
        <v>0</v>
      </c>
      <c r="U160" s="18">
        <f t="shared" si="8"/>
        <v>0</v>
      </c>
      <c r="V160" s="18">
        <f t="shared" si="9"/>
        <v>0</v>
      </c>
      <c r="W160" s="18">
        <f t="shared" si="10"/>
        <v>0</v>
      </c>
      <c r="X160" s="18">
        <f t="shared" si="11"/>
        <v>0</v>
      </c>
    </row>
    <row r="161" spans="1:24" x14ac:dyDescent="0.25">
      <c r="A161" s="8"/>
      <c r="B161" s="7"/>
      <c r="C161" s="8"/>
      <c r="D161" s="8"/>
      <c r="E161" s="9"/>
      <c r="F161" s="10"/>
      <c r="G161" s="10"/>
      <c r="H161" s="11"/>
      <c r="I161" s="12"/>
      <c r="J161" s="13"/>
      <c r="K161" s="13"/>
      <c r="L161" s="13"/>
      <c r="M161" s="13"/>
      <c r="N161" s="37" t="str">
        <f>ContractorPayroll[[#This Row],[Leave blank]]&amp;" "&amp;ContractorPayroll[[#This Row],[Employee number or code]]</f>
        <v xml:space="preserve"> </v>
      </c>
      <c r="O161" s="14" t="str">
        <f>_xlfn.IFNA(IF(D161="","",VLOOKUP(ContractorPayroll[[#This Row],[Position / Title]],[1]Lists!I:K,3,FALSE)),"")</f>
        <v/>
      </c>
      <c r="P161" s="38" t="str">
        <f>IF(ContractorPayroll[[#This Row],[Position / Title]]="","",VLOOKUP(ContractorPayroll[[#This Row],[Position / Title]],[1]Lists!I:K,2,FALSE))</f>
        <v/>
      </c>
      <c r="Q161" s="16" t="str">
        <f>IF(E161="","",ContractorPayroll[[#This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1" s="17">
        <f>IFERROR(IF(ContractorPayroll[[#This Row],[Annual Cost of Wage Increase included in Rate Adjustment]]=0,0,S161*'[1]Facility Info Input'!$F$10),0)</f>
        <v>0</v>
      </c>
      <c r="U161" s="18">
        <f t="shared" si="8"/>
        <v>0</v>
      </c>
      <c r="V161" s="18">
        <f t="shared" si="9"/>
        <v>0</v>
      </c>
      <c r="W161" s="18">
        <f t="shared" si="10"/>
        <v>0</v>
      </c>
      <c r="X161" s="18">
        <f t="shared" si="11"/>
        <v>0</v>
      </c>
    </row>
    <row r="162" spans="1:24" x14ac:dyDescent="0.25">
      <c r="A162" s="8"/>
      <c r="B162" s="7"/>
      <c r="C162" s="8"/>
      <c r="D162" s="8"/>
      <c r="E162" s="9"/>
      <c r="F162" s="10"/>
      <c r="G162" s="10"/>
      <c r="H162" s="11"/>
      <c r="I162" s="12"/>
      <c r="J162" s="13"/>
      <c r="K162" s="13"/>
      <c r="L162" s="13"/>
      <c r="M162" s="13"/>
      <c r="N162" s="37" t="str">
        <f>ContractorPayroll[[#This Row],[Leave blank]]&amp;" "&amp;ContractorPayroll[[#This Row],[Employee number or code]]</f>
        <v xml:space="preserve"> </v>
      </c>
      <c r="O162" s="14" t="str">
        <f>_xlfn.IFNA(IF(D162="","",VLOOKUP(ContractorPayroll[[#This Row],[Position / Title]],[1]Lists!I:K,3,FALSE)),"")</f>
        <v/>
      </c>
      <c r="P162" s="38" t="str">
        <f>IF(ContractorPayroll[[#This Row],[Position / Title]]="","",VLOOKUP(ContractorPayroll[[#This Row],[Position / Title]],[1]Lists!I:K,2,FALSE))</f>
        <v/>
      </c>
      <c r="Q162" s="16" t="str">
        <f>IF(E162="","",ContractorPayroll[[#This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2" s="17">
        <f>IFERROR(IF(ContractorPayroll[[#This Row],[Annual Cost of Wage Increase included in Rate Adjustment]]=0,0,S162*'[1]Facility Info Input'!$F$10),0)</f>
        <v>0</v>
      </c>
      <c r="U162" s="18">
        <f t="shared" si="8"/>
        <v>0</v>
      </c>
      <c r="V162" s="18">
        <f t="shared" si="9"/>
        <v>0</v>
      </c>
      <c r="W162" s="18">
        <f t="shared" si="10"/>
        <v>0</v>
      </c>
      <c r="X162" s="18">
        <f t="shared" si="11"/>
        <v>0</v>
      </c>
    </row>
    <row r="163" spans="1:24" x14ac:dyDescent="0.25">
      <c r="A163" s="8"/>
      <c r="B163" s="7"/>
      <c r="C163" s="8"/>
      <c r="D163" s="8"/>
      <c r="E163" s="9"/>
      <c r="F163" s="10"/>
      <c r="G163" s="10"/>
      <c r="H163" s="11"/>
      <c r="I163" s="12"/>
      <c r="J163" s="13"/>
      <c r="K163" s="13"/>
      <c r="L163" s="13"/>
      <c r="M163" s="13"/>
      <c r="N163" s="37" t="str">
        <f>ContractorPayroll[[#This Row],[Leave blank]]&amp;" "&amp;ContractorPayroll[[#This Row],[Employee number or code]]</f>
        <v xml:space="preserve"> </v>
      </c>
      <c r="O163" s="14" t="str">
        <f>_xlfn.IFNA(IF(D163="","",VLOOKUP(ContractorPayroll[[#This Row],[Position / Title]],[1]Lists!I:K,3,FALSE)),"")</f>
        <v/>
      </c>
      <c r="P163" s="38" t="str">
        <f>IF(ContractorPayroll[[#This Row],[Position / Title]]="","",VLOOKUP(ContractorPayroll[[#This Row],[Position / Title]],[1]Lists!I:K,2,FALSE))</f>
        <v/>
      </c>
      <c r="Q163" s="16" t="str">
        <f>IF(E163="","",ContractorPayroll[[#This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3" s="17">
        <f>IFERROR(IF(ContractorPayroll[[#This Row],[Annual Cost of Wage Increase included in Rate Adjustment]]=0,0,S163*'[1]Facility Info Input'!$F$10),0)</f>
        <v>0</v>
      </c>
      <c r="U163" s="18">
        <f t="shared" si="8"/>
        <v>0</v>
      </c>
      <c r="V163" s="18">
        <f t="shared" si="9"/>
        <v>0</v>
      </c>
      <c r="W163" s="18">
        <f t="shared" si="10"/>
        <v>0</v>
      </c>
      <c r="X163" s="18">
        <f t="shared" si="11"/>
        <v>0</v>
      </c>
    </row>
    <row r="164" spans="1:24" x14ac:dyDescent="0.25">
      <c r="A164" s="8"/>
      <c r="B164" s="7"/>
      <c r="C164" s="8"/>
      <c r="D164" s="8"/>
      <c r="E164" s="9"/>
      <c r="F164" s="10"/>
      <c r="G164" s="10"/>
      <c r="H164" s="11"/>
      <c r="I164" s="12"/>
      <c r="J164" s="13"/>
      <c r="K164" s="13"/>
      <c r="L164" s="13"/>
      <c r="M164" s="13"/>
      <c r="N164" s="37" t="str">
        <f>ContractorPayroll[[#This Row],[Leave blank]]&amp;" "&amp;ContractorPayroll[[#This Row],[Employee number or code]]</f>
        <v xml:space="preserve"> </v>
      </c>
      <c r="O164" s="14" t="str">
        <f>_xlfn.IFNA(IF(D164="","",VLOOKUP(ContractorPayroll[[#This Row],[Position / Title]],[1]Lists!I:K,3,FALSE)),"")</f>
        <v/>
      </c>
      <c r="P164" s="38" t="str">
        <f>IF(ContractorPayroll[[#This Row],[Position / Title]]="","",VLOOKUP(ContractorPayroll[[#This Row],[Position / Title]],[1]Lists!I:K,2,FALSE))</f>
        <v/>
      </c>
      <c r="Q164" s="16" t="str">
        <f>IF(E164="","",ContractorPayroll[[#This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4" s="17">
        <f>IFERROR(IF(ContractorPayroll[[#This Row],[Annual Cost of Wage Increase included in Rate Adjustment]]=0,0,S164*'[1]Facility Info Input'!$F$10),0)</f>
        <v>0</v>
      </c>
      <c r="U164" s="18">
        <f t="shared" si="8"/>
        <v>0</v>
      </c>
      <c r="V164" s="18">
        <f t="shared" si="9"/>
        <v>0</v>
      </c>
      <c r="W164" s="18">
        <f t="shared" si="10"/>
        <v>0</v>
      </c>
      <c r="X164" s="18">
        <f t="shared" si="11"/>
        <v>0</v>
      </c>
    </row>
    <row r="165" spans="1:24" x14ac:dyDescent="0.25">
      <c r="A165" s="8"/>
      <c r="B165" s="7"/>
      <c r="C165" s="8"/>
      <c r="D165" s="8"/>
      <c r="E165" s="9"/>
      <c r="F165" s="10"/>
      <c r="G165" s="10"/>
      <c r="H165" s="11"/>
      <c r="I165" s="12"/>
      <c r="J165" s="13"/>
      <c r="K165" s="13"/>
      <c r="L165" s="13"/>
      <c r="M165" s="13"/>
      <c r="N165" s="37" t="str">
        <f>ContractorPayroll[[#This Row],[Leave blank]]&amp;" "&amp;ContractorPayroll[[#This Row],[Employee number or code]]</f>
        <v xml:space="preserve"> </v>
      </c>
      <c r="O165" s="14" t="str">
        <f>_xlfn.IFNA(IF(D165="","",VLOOKUP(ContractorPayroll[[#This Row],[Position / Title]],[1]Lists!I:K,3,FALSE)),"")</f>
        <v/>
      </c>
      <c r="P165" s="38" t="str">
        <f>IF(ContractorPayroll[[#This Row],[Position / Title]]="","",VLOOKUP(ContractorPayroll[[#This Row],[Position / Title]],[1]Lists!I:K,2,FALSE))</f>
        <v/>
      </c>
      <c r="Q165" s="16" t="str">
        <f>IF(E165="","",ContractorPayroll[[#This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5" s="17">
        <f>IFERROR(IF(ContractorPayroll[[#This Row],[Annual Cost of Wage Increase included in Rate Adjustment]]=0,0,S165*'[1]Facility Info Input'!$F$10),0)</f>
        <v>0</v>
      </c>
      <c r="U165" s="18">
        <f t="shared" si="8"/>
        <v>0</v>
      </c>
      <c r="V165" s="18">
        <f t="shared" si="9"/>
        <v>0</v>
      </c>
      <c r="W165" s="18">
        <f t="shared" si="10"/>
        <v>0</v>
      </c>
      <c r="X165" s="18">
        <f t="shared" si="11"/>
        <v>0</v>
      </c>
    </row>
    <row r="166" spans="1:24" x14ac:dyDescent="0.25">
      <c r="A166" s="8"/>
      <c r="B166" s="7"/>
      <c r="C166" s="8"/>
      <c r="D166" s="8"/>
      <c r="E166" s="9"/>
      <c r="F166" s="10"/>
      <c r="G166" s="10"/>
      <c r="H166" s="11"/>
      <c r="I166" s="12"/>
      <c r="J166" s="13"/>
      <c r="K166" s="13"/>
      <c r="L166" s="13"/>
      <c r="M166" s="13"/>
      <c r="N166" s="37" t="str">
        <f>ContractorPayroll[[#This Row],[Leave blank]]&amp;" "&amp;ContractorPayroll[[#This Row],[Employee number or code]]</f>
        <v xml:space="preserve"> </v>
      </c>
      <c r="O166" s="14" t="str">
        <f>_xlfn.IFNA(IF(D166="","",VLOOKUP(ContractorPayroll[[#This Row],[Position / Title]],[1]Lists!I:K,3,FALSE)),"")</f>
        <v/>
      </c>
      <c r="P166" s="38" t="str">
        <f>IF(ContractorPayroll[[#This Row],[Position / Title]]="","",VLOOKUP(ContractorPayroll[[#This Row],[Position / Title]],[1]Lists!I:K,2,FALSE))</f>
        <v/>
      </c>
      <c r="Q166" s="16" t="str">
        <f>IF(E166="","",ContractorPayroll[[#This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6" s="17">
        <f>IFERROR(IF(ContractorPayroll[[#This Row],[Annual Cost of Wage Increase included in Rate Adjustment]]=0,0,S166*'[1]Facility Info Input'!$F$10),0)</f>
        <v>0</v>
      </c>
      <c r="U166" s="18">
        <f t="shared" si="8"/>
        <v>0</v>
      </c>
      <c r="V166" s="18">
        <f t="shared" si="9"/>
        <v>0</v>
      </c>
      <c r="W166" s="18">
        <f t="shared" si="10"/>
        <v>0</v>
      </c>
      <c r="X166" s="18">
        <f t="shared" si="11"/>
        <v>0</v>
      </c>
    </row>
    <row r="167" spans="1:24" x14ac:dyDescent="0.25">
      <c r="A167" s="8"/>
      <c r="B167" s="7"/>
      <c r="C167" s="8"/>
      <c r="D167" s="8"/>
      <c r="E167" s="9"/>
      <c r="F167" s="10"/>
      <c r="G167" s="10"/>
      <c r="H167" s="11"/>
      <c r="I167" s="12"/>
      <c r="J167" s="13"/>
      <c r="K167" s="13"/>
      <c r="L167" s="13"/>
      <c r="M167" s="13"/>
      <c r="N167" s="37" t="str">
        <f>ContractorPayroll[[#This Row],[Leave blank]]&amp;" "&amp;ContractorPayroll[[#This Row],[Employee number or code]]</f>
        <v xml:space="preserve"> </v>
      </c>
      <c r="O167" s="14" t="str">
        <f>_xlfn.IFNA(IF(D167="","",VLOOKUP(ContractorPayroll[[#This Row],[Position / Title]],[1]Lists!I:K,3,FALSE)),"")</f>
        <v/>
      </c>
      <c r="P167" s="38" t="str">
        <f>IF(ContractorPayroll[[#This Row],[Position / Title]]="","",VLOOKUP(ContractorPayroll[[#This Row],[Position / Title]],[1]Lists!I:K,2,FALSE))</f>
        <v/>
      </c>
      <c r="Q167" s="16" t="str">
        <f>IF(E167="","",ContractorPayroll[[#This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7" s="17">
        <f>IFERROR(IF(ContractorPayroll[[#This Row],[Annual Cost of Wage Increase included in Rate Adjustment]]=0,0,S167*'[1]Facility Info Input'!$F$10),0)</f>
        <v>0</v>
      </c>
      <c r="U167" s="18">
        <f t="shared" si="8"/>
        <v>0</v>
      </c>
      <c r="V167" s="18">
        <f t="shared" si="9"/>
        <v>0</v>
      </c>
      <c r="W167" s="18">
        <f t="shared" si="10"/>
        <v>0</v>
      </c>
      <c r="X167" s="18">
        <f t="shared" si="11"/>
        <v>0</v>
      </c>
    </row>
    <row r="168" spans="1:24" x14ac:dyDescent="0.25">
      <c r="A168" s="8"/>
      <c r="B168" s="7"/>
      <c r="C168" s="8"/>
      <c r="D168" s="8"/>
      <c r="E168" s="9"/>
      <c r="F168" s="10"/>
      <c r="G168" s="10"/>
      <c r="H168" s="11"/>
      <c r="I168" s="12"/>
      <c r="J168" s="13"/>
      <c r="K168" s="13"/>
      <c r="L168" s="13"/>
      <c r="M168" s="13"/>
      <c r="N168" s="37" t="str">
        <f>ContractorPayroll[[#This Row],[Leave blank]]&amp;" "&amp;ContractorPayroll[[#This Row],[Employee number or code]]</f>
        <v xml:space="preserve"> </v>
      </c>
      <c r="O168" s="14" t="str">
        <f>_xlfn.IFNA(IF(D168="","",VLOOKUP(ContractorPayroll[[#This Row],[Position / Title]],[1]Lists!I:K,3,FALSE)),"")</f>
        <v/>
      </c>
      <c r="P168" s="38" t="str">
        <f>IF(ContractorPayroll[[#This Row],[Position / Title]]="","",VLOOKUP(ContractorPayroll[[#This Row],[Position / Title]],[1]Lists!I:K,2,FALSE))</f>
        <v/>
      </c>
      <c r="Q168" s="16" t="str">
        <f>IF(E168="","",ContractorPayroll[[#This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8" s="17">
        <f>IFERROR(IF(ContractorPayroll[[#This Row],[Annual Cost of Wage Increase included in Rate Adjustment]]=0,0,S168*'[1]Facility Info Input'!$F$10),0)</f>
        <v>0</v>
      </c>
      <c r="U168" s="18">
        <f t="shared" si="8"/>
        <v>0</v>
      </c>
      <c r="V168" s="18">
        <f t="shared" si="9"/>
        <v>0</v>
      </c>
      <c r="W168" s="18">
        <f t="shared" si="10"/>
        <v>0</v>
      </c>
      <c r="X168" s="18">
        <f t="shared" si="11"/>
        <v>0</v>
      </c>
    </row>
    <row r="169" spans="1:24" x14ac:dyDescent="0.25">
      <c r="A169" s="8"/>
      <c r="B169" s="7"/>
      <c r="C169" s="8"/>
      <c r="D169" s="8"/>
      <c r="E169" s="9"/>
      <c r="F169" s="10"/>
      <c r="G169" s="10"/>
      <c r="H169" s="11"/>
      <c r="I169" s="12"/>
      <c r="J169" s="13"/>
      <c r="K169" s="13"/>
      <c r="L169" s="13"/>
      <c r="M169" s="13"/>
      <c r="N169" s="37" t="str">
        <f>ContractorPayroll[[#This Row],[Leave blank]]&amp;" "&amp;ContractorPayroll[[#This Row],[Employee number or code]]</f>
        <v xml:space="preserve"> </v>
      </c>
      <c r="O169" s="14" t="str">
        <f>_xlfn.IFNA(IF(D169="","",VLOOKUP(ContractorPayroll[[#This Row],[Position / Title]],[1]Lists!I:K,3,FALSE)),"")</f>
        <v/>
      </c>
      <c r="P169" s="38" t="str">
        <f>IF(ContractorPayroll[[#This Row],[Position / Title]]="","",VLOOKUP(ContractorPayroll[[#This Row],[Position / Title]],[1]Lists!I:K,2,FALSE))</f>
        <v/>
      </c>
      <c r="Q169" s="16" t="str">
        <f>IF(E169="","",ContractorPayroll[[#This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9" s="17">
        <f>IFERROR(IF(ContractorPayroll[[#This Row],[Annual Cost of Wage Increase included in Rate Adjustment]]=0,0,S169*'[1]Facility Info Input'!$F$10),0)</f>
        <v>0</v>
      </c>
      <c r="U169" s="18">
        <f t="shared" si="8"/>
        <v>0</v>
      </c>
      <c r="V169" s="18">
        <f t="shared" si="9"/>
        <v>0</v>
      </c>
      <c r="W169" s="18">
        <f t="shared" si="10"/>
        <v>0</v>
      </c>
      <c r="X169" s="18">
        <f t="shared" si="11"/>
        <v>0</v>
      </c>
    </row>
    <row r="170" spans="1:24" x14ac:dyDescent="0.25">
      <c r="A170" s="8"/>
      <c r="B170" s="7"/>
      <c r="C170" s="8"/>
      <c r="D170" s="8"/>
      <c r="E170" s="9"/>
      <c r="F170" s="10"/>
      <c r="G170" s="10"/>
      <c r="H170" s="11"/>
      <c r="I170" s="12"/>
      <c r="J170" s="13"/>
      <c r="K170" s="13"/>
      <c r="L170" s="13"/>
      <c r="M170" s="13"/>
      <c r="N170" s="37" t="str">
        <f>ContractorPayroll[[#This Row],[Leave blank]]&amp;" "&amp;ContractorPayroll[[#This Row],[Employee number or code]]</f>
        <v xml:space="preserve"> </v>
      </c>
      <c r="O170" s="14" t="str">
        <f>_xlfn.IFNA(IF(D170="","",VLOOKUP(ContractorPayroll[[#This Row],[Position / Title]],[1]Lists!I:K,3,FALSE)),"")</f>
        <v/>
      </c>
      <c r="P170" s="38" t="str">
        <f>IF(ContractorPayroll[[#This Row],[Position / Title]]="","",VLOOKUP(ContractorPayroll[[#This Row],[Position / Title]],[1]Lists!I:K,2,FALSE))</f>
        <v/>
      </c>
      <c r="Q170" s="16" t="str">
        <f>IF(E170="","",ContractorPayroll[[#This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0" s="17">
        <f>IFERROR(IF(ContractorPayroll[[#This Row],[Annual Cost of Wage Increase included in Rate Adjustment]]=0,0,S170*'[1]Facility Info Input'!$F$10),0)</f>
        <v>0</v>
      </c>
      <c r="U170" s="18">
        <f t="shared" si="8"/>
        <v>0</v>
      </c>
      <c r="V170" s="18">
        <f t="shared" si="9"/>
        <v>0</v>
      </c>
      <c r="W170" s="18">
        <f t="shared" si="10"/>
        <v>0</v>
      </c>
      <c r="X170" s="18">
        <f t="shared" si="11"/>
        <v>0</v>
      </c>
    </row>
    <row r="171" spans="1:24" x14ac:dyDescent="0.25">
      <c r="A171" s="8"/>
      <c r="B171" s="7"/>
      <c r="C171" s="8"/>
      <c r="D171" s="8"/>
      <c r="E171" s="9"/>
      <c r="F171" s="10"/>
      <c r="G171" s="10"/>
      <c r="H171" s="11"/>
      <c r="I171" s="12"/>
      <c r="J171" s="13"/>
      <c r="K171" s="13"/>
      <c r="L171" s="13"/>
      <c r="M171" s="13"/>
      <c r="N171" s="37" t="str">
        <f>ContractorPayroll[[#This Row],[Leave blank]]&amp;" "&amp;ContractorPayroll[[#This Row],[Employee number or code]]</f>
        <v xml:space="preserve"> </v>
      </c>
      <c r="O171" s="14" t="str">
        <f>_xlfn.IFNA(IF(D171="","",VLOOKUP(ContractorPayroll[[#This Row],[Position / Title]],[1]Lists!I:K,3,FALSE)),"")</f>
        <v/>
      </c>
      <c r="P171" s="38" t="str">
        <f>IF(ContractorPayroll[[#This Row],[Position / Title]]="","",VLOOKUP(ContractorPayroll[[#This Row],[Position / Title]],[1]Lists!I:K,2,FALSE))</f>
        <v/>
      </c>
      <c r="Q171" s="16" t="str">
        <f>IF(E171="","",ContractorPayroll[[#This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1" s="17">
        <f>IFERROR(IF(ContractorPayroll[[#This Row],[Annual Cost of Wage Increase included in Rate Adjustment]]=0,0,S171*'[1]Facility Info Input'!$F$10),0)</f>
        <v>0</v>
      </c>
      <c r="U171" s="18">
        <f t="shared" si="8"/>
        <v>0</v>
      </c>
      <c r="V171" s="18">
        <f t="shared" si="9"/>
        <v>0</v>
      </c>
      <c r="W171" s="18">
        <f t="shared" si="10"/>
        <v>0</v>
      </c>
      <c r="X171" s="18">
        <f t="shared" si="11"/>
        <v>0</v>
      </c>
    </row>
    <row r="172" spans="1:24" x14ac:dyDescent="0.25">
      <c r="A172" s="8"/>
      <c r="B172" s="7"/>
      <c r="C172" s="8"/>
      <c r="D172" s="8"/>
      <c r="E172" s="9"/>
      <c r="F172" s="10"/>
      <c r="G172" s="10"/>
      <c r="H172" s="11"/>
      <c r="I172" s="12"/>
      <c r="J172" s="13"/>
      <c r="K172" s="13"/>
      <c r="L172" s="13"/>
      <c r="M172" s="13"/>
      <c r="N172" s="37" t="str">
        <f>ContractorPayroll[[#This Row],[Leave blank]]&amp;" "&amp;ContractorPayroll[[#This Row],[Employee number or code]]</f>
        <v xml:space="preserve"> </v>
      </c>
      <c r="O172" s="14" t="str">
        <f>_xlfn.IFNA(IF(D172="","",VLOOKUP(ContractorPayroll[[#This Row],[Position / Title]],[1]Lists!I:K,3,FALSE)),"")</f>
        <v/>
      </c>
      <c r="P172" s="38" t="str">
        <f>IF(ContractorPayroll[[#This Row],[Position / Title]]="","",VLOOKUP(ContractorPayroll[[#This Row],[Position / Title]],[1]Lists!I:K,2,FALSE))</f>
        <v/>
      </c>
      <c r="Q172" s="16" t="str">
        <f>IF(E172="","",ContractorPayroll[[#This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2" s="17">
        <f>IFERROR(IF(ContractorPayroll[[#This Row],[Annual Cost of Wage Increase included in Rate Adjustment]]=0,0,S172*'[1]Facility Info Input'!$F$10),0)</f>
        <v>0</v>
      </c>
      <c r="U172" s="18">
        <f t="shared" si="8"/>
        <v>0</v>
      </c>
      <c r="V172" s="18">
        <f t="shared" si="9"/>
        <v>0</v>
      </c>
      <c r="W172" s="18">
        <f t="shared" si="10"/>
        <v>0</v>
      </c>
      <c r="X172" s="18">
        <f t="shared" si="11"/>
        <v>0</v>
      </c>
    </row>
    <row r="173" spans="1:24" x14ac:dyDescent="0.25">
      <c r="A173" s="8"/>
      <c r="B173" s="7"/>
      <c r="C173" s="8"/>
      <c r="D173" s="8"/>
      <c r="E173" s="9"/>
      <c r="F173" s="10"/>
      <c r="G173" s="10"/>
      <c r="H173" s="11"/>
      <c r="I173" s="12"/>
      <c r="J173" s="13"/>
      <c r="K173" s="13"/>
      <c r="L173" s="13"/>
      <c r="M173" s="13"/>
      <c r="N173" s="37" t="str">
        <f>ContractorPayroll[[#This Row],[Leave blank]]&amp;" "&amp;ContractorPayroll[[#This Row],[Employee number or code]]</f>
        <v xml:space="preserve"> </v>
      </c>
      <c r="O173" s="14" t="str">
        <f>_xlfn.IFNA(IF(D173="","",VLOOKUP(ContractorPayroll[[#This Row],[Position / Title]],[1]Lists!I:K,3,FALSE)),"")</f>
        <v/>
      </c>
      <c r="P173" s="38" t="str">
        <f>IF(ContractorPayroll[[#This Row],[Position / Title]]="","",VLOOKUP(ContractorPayroll[[#This Row],[Position / Title]],[1]Lists!I:K,2,FALSE))</f>
        <v/>
      </c>
      <c r="Q173" s="16" t="str">
        <f>IF(E173="","",ContractorPayroll[[#This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3" s="17">
        <f>IFERROR(IF(ContractorPayroll[[#This Row],[Annual Cost of Wage Increase included in Rate Adjustment]]=0,0,S173*'[1]Facility Info Input'!$F$10),0)</f>
        <v>0</v>
      </c>
      <c r="U173" s="18">
        <f t="shared" si="8"/>
        <v>0</v>
      </c>
      <c r="V173" s="18">
        <f t="shared" si="9"/>
        <v>0</v>
      </c>
      <c r="W173" s="18">
        <f t="shared" si="10"/>
        <v>0</v>
      </c>
      <c r="X173" s="18">
        <f t="shared" si="11"/>
        <v>0</v>
      </c>
    </row>
    <row r="174" spans="1:24" x14ac:dyDescent="0.25">
      <c r="A174" s="8"/>
      <c r="B174" s="7"/>
      <c r="C174" s="8"/>
      <c r="D174" s="8"/>
      <c r="E174" s="9"/>
      <c r="F174" s="10"/>
      <c r="G174" s="10"/>
      <c r="H174" s="11"/>
      <c r="I174" s="12"/>
      <c r="J174" s="13"/>
      <c r="K174" s="13"/>
      <c r="L174" s="13"/>
      <c r="M174" s="13"/>
      <c r="N174" s="37" t="str">
        <f>ContractorPayroll[[#This Row],[Leave blank]]&amp;" "&amp;ContractorPayroll[[#This Row],[Employee number or code]]</f>
        <v xml:space="preserve"> </v>
      </c>
      <c r="O174" s="14" t="str">
        <f>_xlfn.IFNA(IF(D174="","",VLOOKUP(ContractorPayroll[[#This Row],[Position / Title]],[1]Lists!I:K,3,FALSE)),"")</f>
        <v/>
      </c>
      <c r="P174" s="38" t="str">
        <f>IF(ContractorPayroll[[#This Row],[Position / Title]]="","",VLOOKUP(ContractorPayroll[[#This Row],[Position / Title]],[1]Lists!I:K,2,FALSE))</f>
        <v/>
      </c>
      <c r="Q174" s="16" t="str">
        <f>IF(E174="","",ContractorPayroll[[#This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4" s="17">
        <f>IFERROR(IF(ContractorPayroll[[#This Row],[Annual Cost of Wage Increase included in Rate Adjustment]]=0,0,S174*'[1]Facility Info Input'!$F$10),0)</f>
        <v>0</v>
      </c>
      <c r="U174" s="18">
        <f t="shared" si="8"/>
        <v>0</v>
      </c>
      <c r="V174" s="18">
        <f t="shared" si="9"/>
        <v>0</v>
      </c>
      <c r="W174" s="18">
        <f t="shared" si="10"/>
        <v>0</v>
      </c>
      <c r="X174" s="18">
        <f t="shared" si="11"/>
        <v>0</v>
      </c>
    </row>
    <row r="175" spans="1:24" x14ac:dyDescent="0.25">
      <c r="A175" s="8"/>
      <c r="B175" s="7"/>
      <c r="C175" s="8"/>
      <c r="D175" s="8"/>
      <c r="E175" s="9"/>
      <c r="F175" s="10"/>
      <c r="G175" s="10"/>
      <c r="H175" s="11"/>
      <c r="I175" s="12"/>
      <c r="J175" s="13"/>
      <c r="K175" s="13"/>
      <c r="L175" s="13"/>
      <c r="M175" s="13"/>
      <c r="N175" s="37" t="str">
        <f>ContractorPayroll[[#This Row],[Leave blank]]&amp;" "&amp;ContractorPayroll[[#This Row],[Employee number or code]]</f>
        <v xml:space="preserve"> </v>
      </c>
      <c r="O175" s="14" t="str">
        <f>_xlfn.IFNA(IF(D175="","",VLOOKUP(ContractorPayroll[[#This Row],[Position / Title]],[1]Lists!I:K,3,FALSE)),"")</f>
        <v/>
      </c>
      <c r="P175" s="38" t="str">
        <f>IF(ContractorPayroll[[#This Row],[Position / Title]]="","",VLOOKUP(ContractorPayroll[[#This Row],[Position / Title]],[1]Lists!I:K,2,FALSE))</f>
        <v/>
      </c>
      <c r="Q175" s="16" t="str">
        <f>IF(E175="","",ContractorPayroll[[#This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5" s="17">
        <f>IFERROR(IF(ContractorPayroll[[#This Row],[Annual Cost of Wage Increase included in Rate Adjustment]]=0,0,S175*'[1]Facility Info Input'!$F$10),0)</f>
        <v>0</v>
      </c>
      <c r="U175" s="18">
        <f t="shared" si="8"/>
        <v>0</v>
      </c>
      <c r="V175" s="18">
        <f t="shared" si="9"/>
        <v>0</v>
      </c>
      <c r="W175" s="18">
        <f t="shared" si="10"/>
        <v>0</v>
      </c>
      <c r="X175" s="18">
        <f t="shared" si="11"/>
        <v>0</v>
      </c>
    </row>
    <row r="176" spans="1:24" x14ac:dyDescent="0.25">
      <c r="A176" s="8"/>
      <c r="B176" s="7"/>
      <c r="C176" s="8"/>
      <c r="D176" s="8"/>
      <c r="E176" s="9"/>
      <c r="F176" s="10"/>
      <c r="G176" s="10"/>
      <c r="H176" s="11"/>
      <c r="I176" s="12"/>
      <c r="J176" s="13"/>
      <c r="K176" s="13"/>
      <c r="L176" s="13"/>
      <c r="M176" s="13"/>
      <c r="N176" s="37" t="str">
        <f>ContractorPayroll[[#This Row],[Leave blank]]&amp;" "&amp;ContractorPayroll[[#This Row],[Employee number or code]]</f>
        <v xml:space="preserve"> </v>
      </c>
      <c r="O176" s="14" t="str">
        <f>_xlfn.IFNA(IF(D176="","",VLOOKUP(ContractorPayroll[[#This Row],[Position / Title]],[1]Lists!I:K,3,FALSE)),"")</f>
        <v/>
      </c>
      <c r="P176" s="38" t="str">
        <f>IF(ContractorPayroll[[#This Row],[Position / Title]]="","",VLOOKUP(ContractorPayroll[[#This Row],[Position / Title]],[1]Lists!I:K,2,FALSE))</f>
        <v/>
      </c>
      <c r="Q176" s="16" t="str">
        <f>IF(E176="","",ContractorPayroll[[#This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6" s="17">
        <f>IFERROR(IF(ContractorPayroll[[#This Row],[Annual Cost of Wage Increase included in Rate Adjustment]]=0,0,S176*'[1]Facility Info Input'!$F$10),0)</f>
        <v>0</v>
      </c>
      <c r="U176" s="18">
        <f t="shared" si="8"/>
        <v>0</v>
      </c>
      <c r="V176" s="18">
        <f t="shared" si="9"/>
        <v>0</v>
      </c>
      <c r="W176" s="18">
        <f t="shared" si="10"/>
        <v>0</v>
      </c>
      <c r="X176" s="18">
        <f t="shared" si="11"/>
        <v>0</v>
      </c>
    </row>
    <row r="177" spans="1:24" x14ac:dyDescent="0.25">
      <c r="A177" s="8"/>
      <c r="B177" s="7"/>
      <c r="C177" s="8"/>
      <c r="D177" s="8"/>
      <c r="E177" s="9"/>
      <c r="F177" s="10"/>
      <c r="G177" s="10"/>
      <c r="H177" s="11"/>
      <c r="I177" s="12"/>
      <c r="J177" s="13"/>
      <c r="K177" s="13"/>
      <c r="L177" s="13"/>
      <c r="M177" s="13"/>
      <c r="N177" s="37" t="str">
        <f>ContractorPayroll[[#This Row],[Leave blank]]&amp;" "&amp;ContractorPayroll[[#This Row],[Employee number or code]]</f>
        <v xml:space="preserve"> </v>
      </c>
      <c r="O177" s="14" t="str">
        <f>_xlfn.IFNA(IF(D177="","",VLOOKUP(ContractorPayroll[[#This Row],[Position / Title]],[1]Lists!I:K,3,FALSE)),"")</f>
        <v/>
      </c>
      <c r="P177" s="38" t="str">
        <f>IF(ContractorPayroll[[#This Row],[Position / Title]]="","",VLOOKUP(ContractorPayroll[[#This Row],[Position / Title]],[1]Lists!I:K,2,FALSE))</f>
        <v/>
      </c>
      <c r="Q177" s="16" t="str">
        <f>IF(E177="","",ContractorPayroll[[#This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7" s="17">
        <f>IFERROR(IF(ContractorPayroll[[#This Row],[Annual Cost of Wage Increase included in Rate Adjustment]]=0,0,S177*'[1]Facility Info Input'!$F$10),0)</f>
        <v>0</v>
      </c>
      <c r="U177" s="18">
        <f t="shared" si="8"/>
        <v>0</v>
      </c>
      <c r="V177" s="18">
        <f t="shared" si="9"/>
        <v>0</v>
      </c>
      <c r="W177" s="18">
        <f t="shared" si="10"/>
        <v>0</v>
      </c>
      <c r="X177" s="18">
        <f t="shared" si="11"/>
        <v>0</v>
      </c>
    </row>
    <row r="178" spans="1:24" x14ac:dyDescent="0.25">
      <c r="A178" s="8"/>
      <c r="B178" s="7"/>
      <c r="C178" s="8"/>
      <c r="D178" s="8"/>
      <c r="E178" s="9"/>
      <c r="F178" s="10"/>
      <c r="G178" s="10"/>
      <c r="H178" s="11"/>
      <c r="I178" s="12"/>
      <c r="J178" s="13"/>
      <c r="K178" s="13"/>
      <c r="L178" s="13"/>
      <c r="M178" s="13"/>
      <c r="N178" s="37" t="str">
        <f>ContractorPayroll[[#This Row],[Leave blank]]&amp;" "&amp;ContractorPayroll[[#This Row],[Employee number or code]]</f>
        <v xml:space="preserve"> </v>
      </c>
      <c r="O178" s="14" t="str">
        <f>_xlfn.IFNA(IF(D178="","",VLOOKUP(ContractorPayroll[[#This Row],[Position / Title]],[1]Lists!I:K,3,FALSE)),"")</f>
        <v/>
      </c>
      <c r="P178" s="38" t="str">
        <f>IF(ContractorPayroll[[#This Row],[Position / Title]]="","",VLOOKUP(ContractorPayroll[[#This Row],[Position / Title]],[1]Lists!I:K,2,FALSE))</f>
        <v/>
      </c>
      <c r="Q178" s="16" t="str">
        <f>IF(E178="","",ContractorPayroll[[#This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8" s="17">
        <f>IFERROR(IF(ContractorPayroll[[#This Row],[Annual Cost of Wage Increase included in Rate Adjustment]]=0,0,S178*'[1]Facility Info Input'!$F$10),0)</f>
        <v>0</v>
      </c>
      <c r="U178" s="18">
        <f t="shared" si="8"/>
        <v>0</v>
      </c>
      <c r="V178" s="18">
        <f t="shared" si="9"/>
        <v>0</v>
      </c>
      <c r="W178" s="18">
        <f t="shared" si="10"/>
        <v>0</v>
      </c>
      <c r="X178" s="18">
        <f t="shared" si="11"/>
        <v>0</v>
      </c>
    </row>
    <row r="179" spans="1:24" x14ac:dyDescent="0.25">
      <c r="A179" s="8"/>
      <c r="B179" s="7"/>
      <c r="C179" s="8"/>
      <c r="D179" s="8"/>
      <c r="E179" s="9"/>
      <c r="F179" s="10"/>
      <c r="G179" s="10"/>
      <c r="H179" s="11"/>
      <c r="I179" s="12"/>
      <c r="J179" s="13"/>
      <c r="K179" s="13"/>
      <c r="L179" s="13"/>
      <c r="M179" s="13"/>
      <c r="N179" s="37" t="str">
        <f>ContractorPayroll[[#This Row],[Leave blank]]&amp;" "&amp;ContractorPayroll[[#This Row],[Employee number or code]]</f>
        <v xml:space="preserve"> </v>
      </c>
      <c r="O179" s="14" t="str">
        <f>_xlfn.IFNA(IF(D179="","",VLOOKUP(ContractorPayroll[[#This Row],[Position / Title]],[1]Lists!I:K,3,FALSE)),"")</f>
        <v/>
      </c>
      <c r="P179" s="38" t="str">
        <f>IF(ContractorPayroll[[#This Row],[Position / Title]]="","",VLOOKUP(ContractorPayroll[[#This Row],[Position / Title]],[1]Lists!I:K,2,FALSE))</f>
        <v/>
      </c>
      <c r="Q179" s="16" t="str">
        <f>IF(E179="","",ContractorPayroll[[#This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9" s="17">
        <f>IFERROR(IF(ContractorPayroll[[#This Row],[Annual Cost of Wage Increase included in Rate Adjustment]]=0,0,S179*'[1]Facility Info Input'!$F$10),0)</f>
        <v>0</v>
      </c>
      <c r="U179" s="18">
        <f t="shared" si="8"/>
        <v>0</v>
      </c>
      <c r="V179" s="18">
        <f t="shared" si="9"/>
        <v>0</v>
      </c>
      <c r="W179" s="18">
        <f t="shared" si="10"/>
        <v>0</v>
      </c>
      <c r="X179" s="18">
        <f t="shared" si="11"/>
        <v>0</v>
      </c>
    </row>
    <row r="180" spans="1:24" x14ac:dyDescent="0.25">
      <c r="A180" s="8"/>
      <c r="B180" s="7"/>
      <c r="C180" s="8"/>
      <c r="D180" s="8"/>
      <c r="E180" s="9"/>
      <c r="F180" s="10"/>
      <c r="G180" s="10"/>
      <c r="H180" s="11"/>
      <c r="I180" s="12"/>
      <c r="J180" s="13"/>
      <c r="K180" s="13"/>
      <c r="L180" s="13"/>
      <c r="M180" s="13"/>
      <c r="N180" s="37" t="str">
        <f>ContractorPayroll[[#This Row],[Leave blank]]&amp;" "&amp;ContractorPayroll[[#This Row],[Employee number or code]]</f>
        <v xml:space="preserve"> </v>
      </c>
      <c r="O180" s="14" t="str">
        <f>_xlfn.IFNA(IF(D180="","",VLOOKUP(ContractorPayroll[[#This Row],[Position / Title]],[1]Lists!I:K,3,FALSE)),"")</f>
        <v/>
      </c>
      <c r="P180" s="38" t="str">
        <f>IF(ContractorPayroll[[#This Row],[Position / Title]]="","",VLOOKUP(ContractorPayroll[[#This Row],[Position / Title]],[1]Lists!I:K,2,FALSE))</f>
        <v/>
      </c>
      <c r="Q180" s="16" t="str">
        <f>IF(E180="","",ContractorPayroll[[#This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0" s="17">
        <f>IFERROR(IF(ContractorPayroll[[#This Row],[Annual Cost of Wage Increase included in Rate Adjustment]]=0,0,S180*'[1]Facility Info Input'!$F$10),0)</f>
        <v>0</v>
      </c>
      <c r="U180" s="18">
        <f t="shared" si="8"/>
        <v>0</v>
      </c>
      <c r="V180" s="18">
        <f t="shared" si="9"/>
        <v>0</v>
      </c>
      <c r="W180" s="18">
        <f t="shared" si="10"/>
        <v>0</v>
      </c>
      <c r="X180" s="18">
        <f t="shared" si="11"/>
        <v>0</v>
      </c>
    </row>
    <row r="181" spans="1:24" x14ac:dyDescent="0.25">
      <c r="A181" s="8"/>
      <c r="B181" s="7"/>
      <c r="C181" s="8"/>
      <c r="D181" s="8"/>
      <c r="E181" s="9"/>
      <c r="F181" s="10"/>
      <c r="G181" s="10"/>
      <c r="H181" s="11"/>
      <c r="I181" s="12"/>
      <c r="J181" s="13"/>
      <c r="K181" s="13"/>
      <c r="L181" s="13"/>
      <c r="M181" s="13"/>
      <c r="N181" s="37" t="str">
        <f>ContractorPayroll[[#This Row],[Leave blank]]&amp;" "&amp;ContractorPayroll[[#This Row],[Employee number or code]]</f>
        <v xml:space="preserve"> </v>
      </c>
      <c r="O181" s="14" t="str">
        <f>_xlfn.IFNA(IF(D181="","",VLOOKUP(ContractorPayroll[[#This Row],[Position / Title]],[1]Lists!I:K,3,FALSE)),"")</f>
        <v/>
      </c>
      <c r="P181" s="38" t="str">
        <f>IF(ContractorPayroll[[#This Row],[Position / Title]]="","",VLOOKUP(ContractorPayroll[[#This Row],[Position / Title]],[1]Lists!I:K,2,FALSE))</f>
        <v/>
      </c>
      <c r="Q181" s="16" t="str">
        <f>IF(E181="","",ContractorPayroll[[#This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1" s="17">
        <f>IFERROR(IF(ContractorPayroll[[#This Row],[Annual Cost of Wage Increase included in Rate Adjustment]]=0,0,S181*'[1]Facility Info Input'!$F$10),0)</f>
        <v>0</v>
      </c>
      <c r="U181" s="18">
        <f t="shared" si="8"/>
        <v>0</v>
      </c>
      <c r="V181" s="18">
        <f t="shared" si="9"/>
        <v>0</v>
      </c>
      <c r="W181" s="18">
        <f t="shared" si="10"/>
        <v>0</v>
      </c>
      <c r="X181" s="18">
        <f t="shared" si="11"/>
        <v>0</v>
      </c>
    </row>
    <row r="182" spans="1:24" x14ac:dyDescent="0.25">
      <c r="A182" s="8"/>
      <c r="B182" s="7"/>
      <c r="C182" s="8"/>
      <c r="D182" s="8"/>
      <c r="E182" s="9"/>
      <c r="F182" s="10"/>
      <c r="G182" s="10"/>
      <c r="H182" s="11"/>
      <c r="I182" s="12"/>
      <c r="J182" s="13"/>
      <c r="K182" s="13"/>
      <c r="L182" s="13"/>
      <c r="M182" s="13"/>
      <c r="N182" s="37" t="str">
        <f>ContractorPayroll[[#This Row],[Leave blank]]&amp;" "&amp;ContractorPayroll[[#This Row],[Employee number or code]]</f>
        <v xml:space="preserve"> </v>
      </c>
      <c r="O182" s="14" t="str">
        <f>_xlfn.IFNA(IF(D182="","",VLOOKUP(ContractorPayroll[[#This Row],[Position / Title]],[1]Lists!I:K,3,FALSE)),"")</f>
        <v/>
      </c>
      <c r="P182" s="38" t="str">
        <f>IF(ContractorPayroll[[#This Row],[Position / Title]]="","",VLOOKUP(ContractorPayroll[[#This Row],[Position / Title]],[1]Lists!I:K,2,FALSE))</f>
        <v/>
      </c>
      <c r="Q182" s="16" t="str">
        <f>IF(E182="","",ContractorPayroll[[#This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2" s="17">
        <f>IFERROR(IF(ContractorPayroll[[#This Row],[Annual Cost of Wage Increase included in Rate Adjustment]]=0,0,S182*'[1]Facility Info Input'!$F$10),0)</f>
        <v>0</v>
      </c>
      <c r="U182" s="18">
        <f t="shared" si="8"/>
        <v>0</v>
      </c>
      <c r="V182" s="18">
        <f t="shared" si="9"/>
        <v>0</v>
      </c>
      <c r="W182" s="18">
        <f t="shared" si="10"/>
        <v>0</v>
      </c>
      <c r="X182" s="18">
        <f t="shared" si="11"/>
        <v>0</v>
      </c>
    </row>
    <row r="183" spans="1:24" x14ac:dyDescent="0.25">
      <c r="A183" s="8"/>
      <c r="B183" s="7"/>
      <c r="C183" s="8"/>
      <c r="D183" s="8"/>
      <c r="E183" s="9"/>
      <c r="F183" s="10"/>
      <c r="G183" s="10"/>
      <c r="H183" s="11"/>
      <c r="I183" s="12"/>
      <c r="J183" s="13"/>
      <c r="K183" s="13"/>
      <c r="L183" s="13"/>
      <c r="M183" s="13"/>
      <c r="N183" s="37" t="str">
        <f>ContractorPayroll[[#This Row],[Leave blank]]&amp;" "&amp;ContractorPayroll[[#This Row],[Employee number or code]]</f>
        <v xml:space="preserve"> </v>
      </c>
      <c r="O183" s="14" t="str">
        <f>_xlfn.IFNA(IF(D183="","",VLOOKUP(ContractorPayroll[[#This Row],[Position / Title]],[1]Lists!I:K,3,FALSE)),"")</f>
        <v/>
      </c>
      <c r="P183" s="38" t="str">
        <f>IF(ContractorPayroll[[#This Row],[Position / Title]]="","",VLOOKUP(ContractorPayroll[[#This Row],[Position / Title]],[1]Lists!I:K,2,FALSE))</f>
        <v/>
      </c>
      <c r="Q183" s="16" t="str">
        <f>IF(E183="","",ContractorPayroll[[#This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3" s="17">
        <f>IFERROR(IF(ContractorPayroll[[#This Row],[Annual Cost of Wage Increase included in Rate Adjustment]]=0,0,S183*'[1]Facility Info Input'!$F$10),0)</f>
        <v>0</v>
      </c>
      <c r="U183" s="18">
        <f t="shared" si="8"/>
        <v>0</v>
      </c>
      <c r="V183" s="18">
        <f t="shared" si="9"/>
        <v>0</v>
      </c>
      <c r="W183" s="18">
        <f t="shared" si="10"/>
        <v>0</v>
      </c>
      <c r="X183" s="18">
        <f t="shared" si="11"/>
        <v>0</v>
      </c>
    </row>
    <row r="184" spans="1:24" x14ac:dyDescent="0.25">
      <c r="A184" s="8"/>
      <c r="B184" s="7"/>
      <c r="C184" s="8"/>
      <c r="D184" s="8"/>
      <c r="E184" s="9"/>
      <c r="F184" s="10"/>
      <c r="G184" s="10"/>
      <c r="H184" s="11"/>
      <c r="I184" s="12"/>
      <c r="J184" s="13"/>
      <c r="K184" s="13"/>
      <c r="L184" s="13"/>
      <c r="M184" s="13"/>
      <c r="N184" s="37" t="str">
        <f>ContractorPayroll[[#This Row],[Leave blank]]&amp;" "&amp;ContractorPayroll[[#This Row],[Employee number or code]]</f>
        <v xml:space="preserve"> </v>
      </c>
      <c r="O184" s="14" t="str">
        <f>_xlfn.IFNA(IF(D184="","",VLOOKUP(ContractorPayroll[[#This Row],[Position / Title]],[1]Lists!I:K,3,FALSE)),"")</f>
        <v/>
      </c>
      <c r="P184" s="38" t="str">
        <f>IF(ContractorPayroll[[#This Row],[Position / Title]]="","",VLOOKUP(ContractorPayroll[[#This Row],[Position / Title]],[1]Lists!I:K,2,FALSE))</f>
        <v/>
      </c>
      <c r="Q184" s="16" t="str">
        <f>IF(E184="","",ContractorPayroll[[#This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4" s="17">
        <f>IFERROR(IF(ContractorPayroll[[#This Row],[Annual Cost of Wage Increase included in Rate Adjustment]]=0,0,S184*'[1]Facility Info Input'!$F$10),0)</f>
        <v>0</v>
      </c>
      <c r="U184" s="18">
        <f t="shared" si="8"/>
        <v>0</v>
      </c>
      <c r="V184" s="18">
        <f t="shared" si="9"/>
        <v>0</v>
      </c>
      <c r="W184" s="18">
        <f t="shared" si="10"/>
        <v>0</v>
      </c>
      <c r="X184" s="18">
        <f t="shared" si="11"/>
        <v>0</v>
      </c>
    </row>
    <row r="185" spans="1:24" x14ac:dyDescent="0.25">
      <c r="A185" s="8"/>
      <c r="B185" s="7"/>
      <c r="C185" s="8"/>
      <c r="D185" s="8"/>
      <c r="E185" s="9"/>
      <c r="F185" s="10"/>
      <c r="G185" s="10"/>
      <c r="H185" s="11"/>
      <c r="I185" s="12"/>
      <c r="J185" s="13"/>
      <c r="K185" s="13"/>
      <c r="L185" s="13"/>
      <c r="M185" s="13"/>
      <c r="N185" s="37" t="str">
        <f>ContractorPayroll[[#This Row],[Leave blank]]&amp;" "&amp;ContractorPayroll[[#This Row],[Employee number or code]]</f>
        <v xml:space="preserve"> </v>
      </c>
      <c r="O185" s="14" t="str">
        <f>_xlfn.IFNA(IF(D185="","",VLOOKUP(ContractorPayroll[[#This Row],[Position / Title]],[1]Lists!I:K,3,FALSE)),"")</f>
        <v/>
      </c>
      <c r="P185" s="38" t="str">
        <f>IF(ContractorPayroll[[#This Row],[Position / Title]]="","",VLOOKUP(ContractorPayroll[[#This Row],[Position / Title]],[1]Lists!I:K,2,FALSE))</f>
        <v/>
      </c>
      <c r="Q185" s="16" t="str">
        <f>IF(E185="","",ContractorPayroll[[#This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5" s="17">
        <f>IFERROR(IF(ContractorPayroll[[#This Row],[Annual Cost of Wage Increase included in Rate Adjustment]]=0,0,S185*'[1]Facility Info Input'!$F$10),0)</f>
        <v>0</v>
      </c>
      <c r="U185" s="18">
        <f t="shared" si="8"/>
        <v>0</v>
      </c>
      <c r="V185" s="18">
        <f t="shared" si="9"/>
        <v>0</v>
      </c>
      <c r="W185" s="18">
        <f t="shared" si="10"/>
        <v>0</v>
      </c>
      <c r="X185" s="18">
        <f t="shared" si="11"/>
        <v>0</v>
      </c>
    </row>
    <row r="186" spans="1:24" x14ac:dyDescent="0.25">
      <c r="A186" s="8"/>
      <c r="B186" s="7"/>
      <c r="C186" s="8"/>
      <c r="D186" s="8"/>
      <c r="E186" s="9"/>
      <c r="F186" s="10"/>
      <c r="G186" s="10"/>
      <c r="H186" s="11"/>
      <c r="I186" s="12"/>
      <c r="J186" s="13"/>
      <c r="K186" s="13"/>
      <c r="L186" s="13"/>
      <c r="M186" s="13"/>
      <c r="N186" s="37" t="str">
        <f>ContractorPayroll[[#This Row],[Leave blank]]&amp;" "&amp;ContractorPayroll[[#This Row],[Employee number or code]]</f>
        <v xml:space="preserve"> </v>
      </c>
      <c r="O186" s="14" t="str">
        <f>_xlfn.IFNA(IF(D186="","",VLOOKUP(ContractorPayroll[[#This Row],[Position / Title]],[1]Lists!I:K,3,FALSE)),"")</f>
        <v/>
      </c>
      <c r="P186" s="38" t="str">
        <f>IF(ContractorPayroll[[#This Row],[Position / Title]]="","",VLOOKUP(ContractorPayroll[[#This Row],[Position / Title]],[1]Lists!I:K,2,FALSE))</f>
        <v/>
      </c>
      <c r="Q186" s="16" t="str">
        <f>IF(E186="","",ContractorPayroll[[#This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6" s="17">
        <f>IFERROR(IF(ContractorPayroll[[#This Row],[Annual Cost of Wage Increase included in Rate Adjustment]]=0,0,S186*'[1]Facility Info Input'!$F$10),0)</f>
        <v>0</v>
      </c>
      <c r="U186" s="18">
        <f t="shared" si="8"/>
        <v>0</v>
      </c>
      <c r="V186" s="18">
        <f t="shared" si="9"/>
        <v>0</v>
      </c>
      <c r="W186" s="18">
        <f t="shared" si="10"/>
        <v>0</v>
      </c>
      <c r="X186" s="18">
        <f t="shared" si="11"/>
        <v>0</v>
      </c>
    </row>
    <row r="187" spans="1:24" x14ac:dyDescent="0.25">
      <c r="A187" s="8"/>
      <c r="B187" s="7"/>
      <c r="C187" s="8"/>
      <c r="D187" s="8"/>
      <c r="E187" s="9"/>
      <c r="F187" s="10"/>
      <c r="G187" s="10"/>
      <c r="H187" s="11"/>
      <c r="I187" s="12"/>
      <c r="J187" s="13"/>
      <c r="K187" s="13"/>
      <c r="L187" s="13"/>
      <c r="M187" s="13"/>
      <c r="N187" s="37" t="str">
        <f>ContractorPayroll[[#This Row],[Leave blank]]&amp;" "&amp;ContractorPayroll[[#This Row],[Employee number or code]]</f>
        <v xml:space="preserve"> </v>
      </c>
      <c r="O187" s="14" t="str">
        <f>_xlfn.IFNA(IF(D187="","",VLOOKUP(ContractorPayroll[[#This Row],[Position / Title]],[1]Lists!I:K,3,FALSE)),"")</f>
        <v/>
      </c>
      <c r="P187" s="38" t="str">
        <f>IF(ContractorPayroll[[#This Row],[Position / Title]]="","",VLOOKUP(ContractorPayroll[[#This Row],[Position / Title]],[1]Lists!I:K,2,FALSE))</f>
        <v/>
      </c>
      <c r="Q187" s="16" t="str">
        <f>IF(E187="","",ContractorPayroll[[#This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7" s="17">
        <f>IFERROR(IF(ContractorPayroll[[#This Row],[Annual Cost of Wage Increase included in Rate Adjustment]]=0,0,S187*'[1]Facility Info Input'!$F$10),0)</f>
        <v>0</v>
      </c>
      <c r="U187" s="18">
        <f t="shared" si="8"/>
        <v>0</v>
      </c>
      <c r="V187" s="18">
        <f t="shared" si="9"/>
        <v>0</v>
      </c>
      <c r="W187" s="18">
        <f t="shared" si="10"/>
        <v>0</v>
      </c>
      <c r="X187" s="18">
        <f t="shared" si="11"/>
        <v>0</v>
      </c>
    </row>
    <row r="188" spans="1:24" x14ac:dyDescent="0.25">
      <c r="A188" s="8"/>
      <c r="B188" s="7"/>
      <c r="C188" s="8"/>
      <c r="D188" s="8"/>
      <c r="E188" s="9"/>
      <c r="F188" s="10"/>
      <c r="G188" s="10"/>
      <c r="H188" s="11"/>
      <c r="I188" s="12"/>
      <c r="J188" s="13"/>
      <c r="K188" s="13"/>
      <c r="L188" s="13"/>
      <c r="M188" s="13"/>
      <c r="N188" s="37" t="str">
        <f>ContractorPayroll[[#This Row],[Leave blank]]&amp;" "&amp;ContractorPayroll[[#This Row],[Employee number or code]]</f>
        <v xml:space="preserve"> </v>
      </c>
      <c r="O188" s="14" t="str">
        <f>_xlfn.IFNA(IF(D188="","",VLOOKUP(ContractorPayroll[[#This Row],[Position / Title]],[1]Lists!I:K,3,FALSE)),"")</f>
        <v/>
      </c>
      <c r="P188" s="38" t="str">
        <f>IF(ContractorPayroll[[#This Row],[Position / Title]]="","",VLOOKUP(ContractorPayroll[[#This Row],[Position / Title]],[1]Lists!I:K,2,FALSE))</f>
        <v/>
      </c>
      <c r="Q188" s="16" t="str">
        <f>IF(E188="","",ContractorPayroll[[#This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8" s="17">
        <f>IFERROR(IF(ContractorPayroll[[#This Row],[Annual Cost of Wage Increase included in Rate Adjustment]]=0,0,S188*'[1]Facility Info Input'!$F$10),0)</f>
        <v>0</v>
      </c>
      <c r="U188" s="18">
        <f t="shared" si="8"/>
        <v>0</v>
      </c>
      <c r="V188" s="18">
        <f t="shared" si="9"/>
        <v>0</v>
      </c>
      <c r="W188" s="18">
        <f t="shared" si="10"/>
        <v>0</v>
      </c>
      <c r="X188" s="18">
        <f t="shared" si="11"/>
        <v>0</v>
      </c>
    </row>
    <row r="189" spans="1:24" x14ac:dyDescent="0.25">
      <c r="A189" s="8"/>
      <c r="B189" s="7"/>
      <c r="C189" s="8"/>
      <c r="D189" s="8"/>
      <c r="E189" s="9"/>
      <c r="F189" s="10"/>
      <c r="G189" s="10"/>
      <c r="H189" s="11"/>
      <c r="I189" s="12"/>
      <c r="J189" s="13"/>
      <c r="K189" s="13"/>
      <c r="L189" s="13"/>
      <c r="M189" s="13"/>
      <c r="N189" s="37" t="str">
        <f>ContractorPayroll[[#This Row],[Leave blank]]&amp;" "&amp;ContractorPayroll[[#This Row],[Employee number or code]]</f>
        <v xml:space="preserve"> </v>
      </c>
      <c r="O189" s="14" t="str">
        <f>_xlfn.IFNA(IF(D189="","",VLOOKUP(ContractorPayroll[[#This Row],[Position / Title]],[1]Lists!I:K,3,FALSE)),"")</f>
        <v/>
      </c>
      <c r="P189" s="38" t="str">
        <f>IF(ContractorPayroll[[#This Row],[Position / Title]]="","",VLOOKUP(ContractorPayroll[[#This Row],[Position / Title]],[1]Lists!I:K,2,FALSE))</f>
        <v/>
      </c>
      <c r="Q189" s="16" t="str">
        <f>IF(E189="","",ContractorPayroll[[#This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9" s="17">
        <f>IFERROR(IF(ContractorPayroll[[#This Row],[Annual Cost of Wage Increase included in Rate Adjustment]]=0,0,S189*'[1]Facility Info Input'!$F$10),0)</f>
        <v>0</v>
      </c>
      <c r="U189" s="18">
        <f t="shared" si="8"/>
        <v>0</v>
      </c>
      <c r="V189" s="18">
        <f t="shared" si="9"/>
        <v>0</v>
      </c>
      <c r="W189" s="18">
        <f t="shared" si="10"/>
        <v>0</v>
      </c>
      <c r="X189" s="18">
        <f t="shared" si="11"/>
        <v>0</v>
      </c>
    </row>
    <row r="190" spans="1:24" x14ac:dyDescent="0.25">
      <c r="A190" s="8"/>
      <c r="B190" s="7"/>
      <c r="C190" s="8"/>
      <c r="D190" s="8"/>
      <c r="E190" s="9"/>
      <c r="F190" s="10"/>
      <c r="G190" s="10"/>
      <c r="H190" s="11"/>
      <c r="I190" s="12"/>
      <c r="J190" s="13"/>
      <c r="K190" s="13"/>
      <c r="L190" s="13"/>
      <c r="M190" s="13"/>
      <c r="N190" s="37" t="str">
        <f>ContractorPayroll[[#This Row],[Leave blank]]&amp;" "&amp;ContractorPayroll[[#This Row],[Employee number or code]]</f>
        <v xml:space="preserve"> </v>
      </c>
      <c r="O190" s="14" t="str">
        <f>_xlfn.IFNA(IF(D190="","",VLOOKUP(ContractorPayroll[[#This Row],[Position / Title]],[1]Lists!I:K,3,FALSE)),"")</f>
        <v/>
      </c>
      <c r="P190" s="38" t="str">
        <f>IF(ContractorPayroll[[#This Row],[Position / Title]]="","",VLOOKUP(ContractorPayroll[[#This Row],[Position / Title]],[1]Lists!I:K,2,FALSE))</f>
        <v/>
      </c>
      <c r="Q190" s="16" t="str">
        <f>IF(E190="","",ContractorPayroll[[#This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0" s="17">
        <f>IFERROR(IF(ContractorPayroll[[#This Row],[Annual Cost of Wage Increase included in Rate Adjustment]]=0,0,S190*'[1]Facility Info Input'!$F$10),0)</f>
        <v>0</v>
      </c>
      <c r="U190" s="18">
        <f t="shared" si="8"/>
        <v>0</v>
      </c>
      <c r="V190" s="18">
        <f t="shared" si="9"/>
        <v>0</v>
      </c>
      <c r="W190" s="18">
        <f t="shared" si="10"/>
        <v>0</v>
      </c>
      <c r="X190" s="18">
        <f t="shared" si="11"/>
        <v>0</v>
      </c>
    </row>
    <row r="191" spans="1:24" x14ac:dyDescent="0.25">
      <c r="A191" s="8"/>
      <c r="B191" s="7"/>
      <c r="C191" s="8"/>
      <c r="D191" s="8"/>
      <c r="E191" s="9"/>
      <c r="F191" s="10"/>
      <c r="G191" s="10"/>
      <c r="H191" s="11"/>
      <c r="I191" s="12"/>
      <c r="J191" s="13"/>
      <c r="K191" s="13"/>
      <c r="L191" s="13"/>
      <c r="M191" s="13"/>
      <c r="N191" s="37" t="str">
        <f>ContractorPayroll[[#This Row],[Leave blank]]&amp;" "&amp;ContractorPayroll[[#This Row],[Employee number or code]]</f>
        <v xml:space="preserve"> </v>
      </c>
      <c r="O191" s="14" t="str">
        <f>_xlfn.IFNA(IF(D191="","",VLOOKUP(ContractorPayroll[[#This Row],[Position / Title]],[1]Lists!I:K,3,FALSE)),"")</f>
        <v/>
      </c>
      <c r="P191" s="38" t="str">
        <f>IF(ContractorPayroll[[#This Row],[Position / Title]]="","",VLOOKUP(ContractorPayroll[[#This Row],[Position / Title]],[1]Lists!I:K,2,FALSE))</f>
        <v/>
      </c>
      <c r="Q191" s="16" t="str">
        <f>IF(E191="","",ContractorPayroll[[#This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1" s="17">
        <f>IFERROR(IF(ContractorPayroll[[#This Row],[Annual Cost of Wage Increase included in Rate Adjustment]]=0,0,S191*'[1]Facility Info Input'!$F$10),0)</f>
        <v>0</v>
      </c>
      <c r="U191" s="18">
        <f t="shared" si="8"/>
        <v>0</v>
      </c>
      <c r="V191" s="18">
        <f t="shared" si="9"/>
        <v>0</v>
      </c>
      <c r="W191" s="18">
        <f t="shared" si="10"/>
        <v>0</v>
      </c>
      <c r="X191" s="18">
        <f t="shared" si="11"/>
        <v>0</v>
      </c>
    </row>
    <row r="192" spans="1:24" x14ac:dyDescent="0.25">
      <c r="A192" s="8"/>
      <c r="B192" s="7"/>
      <c r="C192" s="8"/>
      <c r="D192" s="8"/>
      <c r="E192" s="9"/>
      <c r="F192" s="10"/>
      <c r="G192" s="10"/>
      <c r="H192" s="11"/>
      <c r="I192" s="12"/>
      <c r="J192" s="13"/>
      <c r="K192" s="13"/>
      <c r="L192" s="13"/>
      <c r="M192" s="13"/>
      <c r="N192" s="37" t="str">
        <f>ContractorPayroll[[#This Row],[Leave blank]]&amp;" "&amp;ContractorPayroll[[#This Row],[Employee number or code]]</f>
        <v xml:space="preserve"> </v>
      </c>
      <c r="O192" s="14" t="str">
        <f>_xlfn.IFNA(IF(D192="","",VLOOKUP(ContractorPayroll[[#This Row],[Position / Title]],[1]Lists!I:K,3,FALSE)),"")</f>
        <v/>
      </c>
      <c r="P192" s="38" t="str">
        <f>IF(ContractorPayroll[[#This Row],[Position / Title]]="","",VLOOKUP(ContractorPayroll[[#This Row],[Position / Title]],[1]Lists!I:K,2,FALSE))</f>
        <v/>
      </c>
      <c r="Q192" s="16" t="str">
        <f>IF(E192="","",ContractorPayroll[[#This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2" s="17">
        <f>IFERROR(IF(ContractorPayroll[[#This Row],[Annual Cost of Wage Increase included in Rate Adjustment]]=0,0,S192*'[1]Facility Info Input'!$F$10),0)</f>
        <v>0</v>
      </c>
      <c r="U192" s="18">
        <f t="shared" si="8"/>
        <v>0</v>
      </c>
      <c r="V192" s="18">
        <f t="shared" si="9"/>
        <v>0</v>
      </c>
      <c r="W192" s="18">
        <f t="shared" si="10"/>
        <v>0</v>
      </c>
      <c r="X192" s="18">
        <f t="shared" si="11"/>
        <v>0</v>
      </c>
    </row>
    <row r="193" spans="1:24" x14ac:dyDescent="0.25">
      <c r="A193" s="8"/>
      <c r="B193" s="7"/>
      <c r="C193" s="8"/>
      <c r="D193" s="8"/>
      <c r="E193" s="9"/>
      <c r="F193" s="10"/>
      <c r="G193" s="10"/>
      <c r="H193" s="11"/>
      <c r="I193" s="12"/>
      <c r="J193" s="13"/>
      <c r="K193" s="13"/>
      <c r="L193" s="13"/>
      <c r="M193" s="13"/>
      <c r="N193" s="37" t="str">
        <f>ContractorPayroll[[#This Row],[Leave blank]]&amp;" "&amp;ContractorPayroll[[#This Row],[Employee number or code]]</f>
        <v xml:space="preserve"> </v>
      </c>
      <c r="O193" s="14" t="str">
        <f>_xlfn.IFNA(IF(D193="","",VLOOKUP(ContractorPayroll[[#This Row],[Position / Title]],[1]Lists!I:K,3,FALSE)),"")</f>
        <v/>
      </c>
      <c r="P193" s="38" t="str">
        <f>IF(ContractorPayroll[[#This Row],[Position / Title]]="","",VLOOKUP(ContractorPayroll[[#This Row],[Position / Title]],[1]Lists!I:K,2,FALSE))</f>
        <v/>
      </c>
      <c r="Q193" s="16" t="str">
        <f>IF(E193="","",ContractorPayroll[[#This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3" s="17">
        <f>IFERROR(IF(ContractorPayroll[[#This Row],[Annual Cost of Wage Increase included in Rate Adjustment]]=0,0,S193*'[1]Facility Info Input'!$F$10),0)</f>
        <v>0</v>
      </c>
      <c r="U193" s="18">
        <f t="shared" si="8"/>
        <v>0</v>
      </c>
      <c r="V193" s="18">
        <f t="shared" si="9"/>
        <v>0</v>
      </c>
      <c r="W193" s="18">
        <f t="shared" si="10"/>
        <v>0</v>
      </c>
      <c r="X193" s="18">
        <f t="shared" si="11"/>
        <v>0</v>
      </c>
    </row>
    <row r="194" spans="1:24" x14ac:dyDescent="0.25">
      <c r="A194" s="8"/>
      <c r="B194" s="7"/>
      <c r="C194" s="8"/>
      <c r="D194" s="8"/>
      <c r="E194" s="9"/>
      <c r="F194" s="10"/>
      <c r="G194" s="10"/>
      <c r="H194" s="11"/>
      <c r="I194" s="12"/>
      <c r="J194" s="13"/>
      <c r="K194" s="13"/>
      <c r="L194" s="13"/>
      <c r="M194" s="13"/>
      <c r="N194" s="37" t="str">
        <f>ContractorPayroll[[#This Row],[Leave blank]]&amp;" "&amp;ContractorPayroll[[#This Row],[Employee number or code]]</f>
        <v xml:space="preserve"> </v>
      </c>
      <c r="O194" s="14" t="str">
        <f>_xlfn.IFNA(IF(D194="","",VLOOKUP(ContractorPayroll[[#This Row],[Position / Title]],[1]Lists!I:K,3,FALSE)),"")</f>
        <v/>
      </c>
      <c r="P194" s="38" t="str">
        <f>IF(ContractorPayroll[[#This Row],[Position / Title]]="","",VLOOKUP(ContractorPayroll[[#This Row],[Position / Title]],[1]Lists!I:K,2,FALSE))</f>
        <v/>
      </c>
      <c r="Q194" s="16" t="str">
        <f>IF(E194="","",ContractorPayroll[[#This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4" s="17">
        <f>IFERROR(IF(ContractorPayroll[[#This Row],[Annual Cost of Wage Increase included in Rate Adjustment]]=0,0,S194*'[1]Facility Info Input'!$F$10),0)</f>
        <v>0</v>
      </c>
      <c r="U194" s="18">
        <f t="shared" ref="U194:U257" si="12">IFERROR(K194*S194,0)</f>
        <v>0</v>
      </c>
      <c r="V194" s="18">
        <f t="shared" ref="V194:V257" si="13">IFERROR(L194*S194,0)</f>
        <v>0</v>
      </c>
      <c r="W194" s="18">
        <f t="shared" ref="W194:W257" si="14">IFERROR(IF(I194="Yes",J194*S194,0),0)</f>
        <v>0</v>
      </c>
      <c r="X194" s="18">
        <f t="shared" si="11"/>
        <v>0</v>
      </c>
    </row>
    <row r="195" spans="1:24" x14ac:dyDescent="0.25">
      <c r="A195" s="8"/>
      <c r="B195" s="7"/>
      <c r="C195" s="8"/>
      <c r="D195" s="8"/>
      <c r="E195" s="9"/>
      <c r="F195" s="10"/>
      <c r="G195" s="10"/>
      <c r="H195" s="11"/>
      <c r="I195" s="12"/>
      <c r="J195" s="13"/>
      <c r="K195" s="13"/>
      <c r="L195" s="13"/>
      <c r="M195" s="13"/>
      <c r="N195" s="37" t="str">
        <f>ContractorPayroll[[#This Row],[Leave blank]]&amp;" "&amp;ContractorPayroll[[#This Row],[Employee number or code]]</f>
        <v xml:space="preserve"> </v>
      </c>
      <c r="O195" s="14" t="str">
        <f>_xlfn.IFNA(IF(D195="","",VLOOKUP(ContractorPayroll[[#This Row],[Position / Title]],[1]Lists!I:K,3,FALSE)),"")</f>
        <v/>
      </c>
      <c r="P195" s="38" t="str">
        <f>IF(ContractorPayroll[[#This Row],[Position / Title]]="","",VLOOKUP(ContractorPayroll[[#This Row],[Position / Title]],[1]Lists!I:K,2,FALSE))</f>
        <v/>
      </c>
      <c r="Q195" s="16" t="str">
        <f>IF(E195="","",ContractorPayroll[[#This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5" s="17">
        <f>IFERROR(IF(ContractorPayroll[[#This Row],[Annual Cost of Wage Increase included in Rate Adjustment]]=0,0,S195*'[1]Facility Info Input'!$F$10),0)</f>
        <v>0</v>
      </c>
      <c r="U195" s="18">
        <f t="shared" si="12"/>
        <v>0</v>
      </c>
      <c r="V195" s="18">
        <f t="shared" si="13"/>
        <v>0</v>
      </c>
      <c r="W195" s="18">
        <f t="shared" si="14"/>
        <v>0</v>
      </c>
      <c r="X195" s="18">
        <f t="shared" ref="X195:X258" si="15">IFERROR(SUM(S195:W195),0)</f>
        <v>0</v>
      </c>
    </row>
    <row r="196" spans="1:24" x14ac:dyDescent="0.25">
      <c r="A196" s="8"/>
      <c r="B196" s="7"/>
      <c r="C196" s="8"/>
      <c r="D196" s="8"/>
      <c r="E196" s="9"/>
      <c r="F196" s="10"/>
      <c r="G196" s="10"/>
      <c r="H196" s="11"/>
      <c r="I196" s="12"/>
      <c r="J196" s="13"/>
      <c r="K196" s="13"/>
      <c r="L196" s="13"/>
      <c r="M196" s="13"/>
      <c r="N196" s="37" t="str">
        <f>ContractorPayroll[[#This Row],[Leave blank]]&amp;" "&amp;ContractorPayroll[[#This Row],[Employee number or code]]</f>
        <v xml:space="preserve"> </v>
      </c>
      <c r="O196" s="14" t="str">
        <f>_xlfn.IFNA(IF(D196="","",VLOOKUP(ContractorPayroll[[#This Row],[Position / Title]],[1]Lists!I:K,3,FALSE)),"")</f>
        <v/>
      </c>
      <c r="P196" s="38" t="str">
        <f>IF(ContractorPayroll[[#This Row],[Position / Title]]="","",VLOOKUP(ContractorPayroll[[#This Row],[Position / Title]],[1]Lists!I:K,2,FALSE))</f>
        <v/>
      </c>
      <c r="Q196" s="16" t="str">
        <f>IF(E196="","",ContractorPayroll[[#This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6" s="17">
        <f>IFERROR(IF(ContractorPayroll[[#This Row],[Annual Cost of Wage Increase included in Rate Adjustment]]=0,0,S196*'[1]Facility Info Input'!$F$10),0)</f>
        <v>0</v>
      </c>
      <c r="U196" s="18">
        <f t="shared" si="12"/>
        <v>0</v>
      </c>
      <c r="V196" s="18">
        <f t="shared" si="13"/>
        <v>0</v>
      </c>
      <c r="W196" s="18">
        <f t="shared" si="14"/>
        <v>0</v>
      </c>
      <c r="X196" s="18">
        <f t="shared" si="15"/>
        <v>0</v>
      </c>
    </row>
    <row r="197" spans="1:24" x14ac:dyDescent="0.25">
      <c r="A197" s="8"/>
      <c r="B197" s="7"/>
      <c r="C197" s="8"/>
      <c r="D197" s="8"/>
      <c r="E197" s="9"/>
      <c r="F197" s="10"/>
      <c r="G197" s="10"/>
      <c r="H197" s="11"/>
      <c r="I197" s="12"/>
      <c r="J197" s="13"/>
      <c r="K197" s="13"/>
      <c r="L197" s="13"/>
      <c r="M197" s="13"/>
      <c r="N197" s="37" t="str">
        <f>ContractorPayroll[[#This Row],[Leave blank]]&amp;" "&amp;ContractorPayroll[[#This Row],[Employee number or code]]</f>
        <v xml:space="preserve"> </v>
      </c>
      <c r="O197" s="14" t="str">
        <f>_xlfn.IFNA(IF(D197="","",VLOOKUP(ContractorPayroll[[#This Row],[Position / Title]],[1]Lists!I:K,3,FALSE)),"")</f>
        <v/>
      </c>
      <c r="P197" s="38" t="str">
        <f>IF(ContractorPayroll[[#This Row],[Position / Title]]="","",VLOOKUP(ContractorPayroll[[#This Row],[Position / Title]],[1]Lists!I:K,2,FALSE))</f>
        <v/>
      </c>
      <c r="Q197" s="16" t="str">
        <f>IF(E197="","",ContractorPayroll[[#This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7" s="17">
        <f>IFERROR(IF(ContractorPayroll[[#This Row],[Annual Cost of Wage Increase included in Rate Adjustment]]=0,0,S197*'[1]Facility Info Input'!$F$10),0)</f>
        <v>0</v>
      </c>
      <c r="U197" s="18">
        <f t="shared" si="12"/>
        <v>0</v>
      </c>
      <c r="V197" s="18">
        <f t="shared" si="13"/>
        <v>0</v>
      </c>
      <c r="W197" s="18">
        <f t="shared" si="14"/>
        <v>0</v>
      </c>
      <c r="X197" s="18">
        <f t="shared" si="15"/>
        <v>0</v>
      </c>
    </row>
    <row r="198" spans="1:24" x14ac:dyDescent="0.25">
      <c r="A198" s="8"/>
      <c r="B198" s="7"/>
      <c r="C198" s="8"/>
      <c r="D198" s="8"/>
      <c r="E198" s="9"/>
      <c r="F198" s="10"/>
      <c r="G198" s="10"/>
      <c r="H198" s="11"/>
      <c r="I198" s="12"/>
      <c r="J198" s="13"/>
      <c r="K198" s="13"/>
      <c r="L198" s="13"/>
      <c r="M198" s="13"/>
      <c r="N198" s="37" t="str">
        <f>ContractorPayroll[[#This Row],[Leave blank]]&amp;" "&amp;ContractorPayroll[[#This Row],[Employee number or code]]</f>
        <v xml:space="preserve"> </v>
      </c>
      <c r="O198" s="14" t="str">
        <f>_xlfn.IFNA(IF(D198="","",VLOOKUP(ContractorPayroll[[#This Row],[Position / Title]],[1]Lists!I:K,3,FALSE)),"")</f>
        <v/>
      </c>
      <c r="P198" s="38" t="str">
        <f>IF(ContractorPayroll[[#This Row],[Position / Title]]="","",VLOOKUP(ContractorPayroll[[#This Row],[Position / Title]],[1]Lists!I:K,2,FALSE))</f>
        <v/>
      </c>
      <c r="Q198" s="16" t="str">
        <f>IF(E198="","",ContractorPayroll[[#This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8" s="17">
        <f>IFERROR(IF(ContractorPayroll[[#This Row],[Annual Cost of Wage Increase included in Rate Adjustment]]=0,0,S198*'[1]Facility Info Input'!$F$10),0)</f>
        <v>0</v>
      </c>
      <c r="U198" s="18">
        <f t="shared" si="12"/>
        <v>0</v>
      </c>
      <c r="V198" s="18">
        <f t="shared" si="13"/>
        <v>0</v>
      </c>
      <c r="W198" s="18">
        <f t="shared" si="14"/>
        <v>0</v>
      </c>
      <c r="X198" s="18">
        <f t="shared" si="15"/>
        <v>0</v>
      </c>
    </row>
    <row r="199" spans="1:24" x14ac:dyDescent="0.25">
      <c r="A199" s="8"/>
      <c r="B199" s="7"/>
      <c r="C199" s="8"/>
      <c r="D199" s="8"/>
      <c r="E199" s="9"/>
      <c r="F199" s="10"/>
      <c r="G199" s="10"/>
      <c r="H199" s="11"/>
      <c r="I199" s="12"/>
      <c r="J199" s="13"/>
      <c r="K199" s="13"/>
      <c r="L199" s="13"/>
      <c r="M199" s="13"/>
      <c r="N199" s="37" t="str">
        <f>ContractorPayroll[[#This Row],[Leave blank]]&amp;" "&amp;ContractorPayroll[[#This Row],[Employee number or code]]</f>
        <v xml:space="preserve"> </v>
      </c>
      <c r="O199" s="14" t="str">
        <f>_xlfn.IFNA(IF(D199="","",VLOOKUP(ContractorPayroll[[#This Row],[Position / Title]],[1]Lists!I:K,3,FALSE)),"")</f>
        <v/>
      </c>
      <c r="P199" s="38" t="str">
        <f>IF(ContractorPayroll[[#This Row],[Position / Title]]="","",VLOOKUP(ContractorPayroll[[#This Row],[Position / Title]],[1]Lists!I:K,2,FALSE))</f>
        <v/>
      </c>
      <c r="Q199" s="16" t="str">
        <f>IF(E199="","",ContractorPayroll[[#This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1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1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9" s="17">
        <f>IFERROR(IF(ContractorPayroll[[#This Row],[Annual Cost of Wage Increase included in Rate Adjustment]]=0,0,S199*'[1]Facility Info Input'!$F$10),0)</f>
        <v>0</v>
      </c>
      <c r="U199" s="18">
        <f t="shared" si="12"/>
        <v>0</v>
      </c>
      <c r="V199" s="18">
        <f t="shared" si="13"/>
        <v>0</v>
      </c>
      <c r="W199" s="18">
        <f t="shared" si="14"/>
        <v>0</v>
      </c>
      <c r="X199" s="18">
        <f t="shared" si="15"/>
        <v>0</v>
      </c>
    </row>
    <row r="200" spans="1:24" x14ac:dyDescent="0.25">
      <c r="A200" s="8"/>
      <c r="B200" s="7"/>
      <c r="C200" s="8"/>
      <c r="D200" s="8"/>
      <c r="E200" s="9"/>
      <c r="F200" s="10"/>
      <c r="G200" s="10"/>
      <c r="H200" s="11"/>
      <c r="I200" s="12"/>
      <c r="J200" s="13"/>
      <c r="K200" s="13"/>
      <c r="L200" s="13"/>
      <c r="M200" s="13"/>
      <c r="N200" s="37" t="str">
        <f>ContractorPayroll[[#This Row],[Leave blank]]&amp;" "&amp;ContractorPayroll[[#This Row],[Employee number or code]]</f>
        <v xml:space="preserve"> </v>
      </c>
      <c r="O200" s="14" t="str">
        <f>_xlfn.IFNA(IF(D200="","",VLOOKUP(ContractorPayroll[[#This Row],[Position / Title]],[1]Lists!I:K,3,FALSE)),"")</f>
        <v/>
      </c>
      <c r="P200" s="38" t="str">
        <f>IF(ContractorPayroll[[#This Row],[Position / Title]]="","",VLOOKUP(ContractorPayroll[[#This Row],[Position / Title]],[1]Lists!I:K,2,FALSE))</f>
        <v/>
      </c>
      <c r="Q200" s="16" t="str">
        <f>IF(E200="","",ContractorPayroll[[#This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0" s="17">
        <f>IFERROR(IF(ContractorPayroll[[#This Row],[Annual Cost of Wage Increase included in Rate Adjustment]]=0,0,S200*'[1]Facility Info Input'!$F$10),0)</f>
        <v>0</v>
      </c>
      <c r="U200" s="18">
        <f t="shared" si="12"/>
        <v>0</v>
      </c>
      <c r="V200" s="18">
        <f t="shared" si="13"/>
        <v>0</v>
      </c>
      <c r="W200" s="18">
        <f t="shared" si="14"/>
        <v>0</v>
      </c>
      <c r="X200" s="18">
        <f t="shared" si="15"/>
        <v>0</v>
      </c>
    </row>
    <row r="201" spans="1:24" x14ac:dyDescent="0.25">
      <c r="A201" s="8"/>
      <c r="B201" s="7"/>
      <c r="C201" s="8"/>
      <c r="D201" s="8"/>
      <c r="E201" s="9"/>
      <c r="F201" s="10"/>
      <c r="G201" s="10"/>
      <c r="H201" s="11"/>
      <c r="I201" s="12"/>
      <c r="J201" s="13"/>
      <c r="K201" s="13"/>
      <c r="L201" s="13"/>
      <c r="M201" s="13"/>
      <c r="N201" s="37" t="str">
        <f>ContractorPayroll[[#This Row],[Leave blank]]&amp;" "&amp;ContractorPayroll[[#This Row],[Employee number or code]]</f>
        <v xml:space="preserve"> </v>
      </c>
      <c r="O201" s="14" t="str">
        <f>_xlfn.IFNA(IF(D201="","",VLOOKUP(ContractorPayroll[[#This Row],[Position / Title]],[1]Lists!I:K,3,FALSE)),"")</f>
        <v/>
      </c>
      <c r="P201" s="38" t="str">
        <f>IF(ContractorPayroll[[#This Row],[Position / Title]]="","",VLOOKUP(ContractorPayroll[[#This Row],[Position / Title]],[1]Lists!I:K,2,FALSE))</f>
        <v/>
      </c>
      <c r="Q201" s="16" t="str">
        <f>IF(E201="","",ContractorPayroll[[#This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1" s="17">
        <f>IFERROR(IF(ContractorPayroll[[#This Row],[Annual Cost of Wage Increase included in Rate Adjustment]]=0,0,S201*'[1]Facility Info Input'!$F$10),0)</f>
        <v>0</v>
      </c>
      <c r="U201" s="18">
        <f t="shared" si="12"/>
        <v>0</v>
      </c>
      <c r="V201" s="18">
        <f t="shared" si="13"/>
        <v>0</v>
      </c>
      <c r="W201" s="18">
        <f t="shared" si="14"/>
        <v>0</v>
      </c>
      <c r="X201" s="18">
        <f t="shared" si="15"/>
        <v>0</v>
      </c>
    </row>
    <row r="202" spans="1:24" x14ac:dyDescent="0.25">
      <c r="A202" s="8"/>
      <c r="B202" s="7"/>
      <c r="C202" s="8"/>
      <c r="D202" s="8"/>
      <c r="E202" s="9"/>
      <c r="F202" s="10"/>
      <c r="G202" s="10"/>
      <c r="H202" s="11"/>
      <c r="I202" s="12"/>
      <c r="J202" s="13"/>
      <c r="K202" s="13"/>
      <c r="L202" s="13"/>
      <c r="M202" s="13"/>
      <c r="N202" s="37" t="str">
        <f>ContractorPayroll[[#This Row],[Leave blank]]&amp;" "&amp;ContractorPayroll[[#This Row],[Employee number or code]]</f>
        <v xml:space="preserve"> </v>
      </c>
      <c r="O202" s="14" t="str">
        <f>_xlfn.IFNA(IF(D202="","",VLOOKUP(ContractorPayroll[[#This Row],[Position / Title]],[1]Lists!I:K,3,FALSE)),"")</f>
        <v/>
      </c>
      <c r="P202" s="38" t="str">
        <f>IF(ContractorPayroll[[#This Row],[Position / Title]]="","",VLOOKUP(ContractorPayroll[[#This Row],[Position / Title]],[1]Lists!I:K,2,FALSE))</f>
        <v/>
      </c>
      <c r="Q202" s="16" t="str">
        <f>IF(E202="","",ContractorPayroll[[#This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2" s="17">
        <f>IFERROR(IF(ContractorPayroll[[#This Row],[Annual Cost of Wage Increase included in Rate Adjustment]]=0,0,S202*'[1]Facility Info Input'!$F$10),0)</f>
        <v>0</v>
      </c>
      <c r="U202" s="18">
        <f t="shared" si="12"/>
        <v>0</v>
      </c>
      <c r="V202" s="18">
        <f t="shared" si="13"/>
        <v>0</v>
      </c>
      <c r="W202" s="18">
        <f t="shared" si="14"/>
        <v>0</v>
      </c>
      <c r="X202" s="18">
        <f t="shared" si="15"/>
        <v>0</v>
      </c>
    </row>
    <row r="203" spans="1:24" x14ac:dyDescent="0.25">
      <c r="A203" s="8"/>
      <c r="B203" s="7"/>
      <c r="C203" s="8"/>
      <c r="D203" s="8"/>
      <c r="E203" s="9"/>
      <c r="F203" s="10"/>
      <c r="G203" s="10"/>
      <c r="H203" s="11"/>
      <c r="I203" s="12"/>
      <c r="J203" s="13"/>
      <c r="K203" s="13"/>
      <c r="L203" s="13"/>
      <c r="M203" s="13"/>
      <c r="N203" s="37" t="str">
        <f>ContractorPayroll[[#This Row],[Leave blank]]&amp;" "&amp;ContractorPayroll[[#This Row],[Employee number or code]]</f>
        <v xml:space="preserve"> </v>
      </c>
      <c r="O203" s="14" t="str">
        <f>_xlfn.IFNA(IF(D203="","",VLOOKUP(ContractorPayroll[[#This Row],[Position / Title]],[1]Lists!I:K,3,FALSE)),"")</f>
        <v/>
      </c>
      <c r="P203" s="38" t="str">
        <f>IF(ContractorPayroll[[#This Row],[Position / Title]]="","",VLOOKUP(ContractorPayroll[[#This Row],[Position / Title]],[1]Lists!I:K,2,FALSE))</f>
        <v/>
      </c>
      <c r="Q203" s="16" t="str">
        <f>IF(E203="","",ContractorPayroll[[#This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3" s="17">
        <f>IFERROR(IF(ContractorPayroll[[#This Row],[Annual Cost of Wage Increase included in Rate Adjustment]]=0,0,S203*'[1]Facility Info Input'!$F$10),0)</f>
        <v>0</v>
      </c>
      <c r="U203" s="18">
        <f t="shared" si="12"/>
        <v>0</v>
      </c>
      <c r="V203" s="18">
        <f t="shared" si="13"/>
        <v>0</v>
      </c>
      <c r="W203" s="18">
        <f t="shared" si="14"/>
        <v>0</v>
      </c>
      <c r="X203" s="18">
        <f t="shared" si="15"/>
        <v>0</v>
      </c>
    </row>
    <row r="204" spans="1:24" x14ac:dyDescent="0.25">
      <c r="A204" s="8"/>
      <c r="B204" s="7"/>
      <c r="C204" s="8"/>
      <c r="D204" s="8"/>
      <c r="E204" s="9"/>
      <c r="F204" s="10"/>
      <c r="G204" s="10"/>
      <c r="H204" s="11"/>
      <c r="I204" s="12"/>
      <c r="J204" s="13"/>
      <c r="K204" s="13"/>
      <c r="L204" s="13"/>
      <c r="M204" s="13"/>
      <c r="N204" s="37" t="str">
        <f>ContractorPayroll[[#This Row],[Leave blank]]&amp;" "&amp;ContractorPayroll[[#This Row],[Employee number or code]]</f>
        <v xml:space="preserve"> </v>
      </c>
      <c r="O204" s="14" t="str">
        <f>_xlfn.IFNA(IF(D204="","",VLOOKUP(ContractorPayroll[[#This Row],[Position / Title]],[1]Lists!I:K,3,FALSE)),"")</f>
        <v/>
      </c>
      <c r="P204" s="38" t="str">
        <f>IF(ContractorPayroll[[#This Row],[Position / Title]]="","",VLOOKUP(ContractorPayroll[[#This Row],[Position / Title]],[1]Lists!I:K,2,FALSE))</f>
        <v/>
      </c>
      <c r="Q204" s="16" t="str">
        <f>IF(E204="","",ContractorPayroll[[#This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4" s="17">
        <f>IFERROR(IF(ContractorPayroll[[#This Row],[Annual Cost of Wage Increase included in Rate Adjustment]]=0,0,S204*'[1]Facility Info Input'!$F$10),0)</f>
        <v>0</v>
      </c>
      <c r="U204" s="18">
        <f t="shared" si="12"/>
        <v>0</v>
      </c>
      <c r="V204" s="18">
        <f t="shared" si="13"/>
        <v>0</v>
      </c>
      <c r="W204" s="18">
        <f t="shared" si="14"/>
        <v>0</v>
      </c>
      <c r="X204" s="18">
        <f t="shared" si="15"/>
        <v>0</v>
      </c>
    </row>
    <row r="205" spans="1:24" x14ac:dyDescent="0.25">
      <c r="A205" s="8"/>
      <c r="B205" s="7"/>
      <c r="C205" s="8"/>
      <c r="D205" s="8"/>
      <c r="E205" s="9"/>
      <c r="F205" s="10"/>
      <c r="G205" s="10"/>
      <c r="H205" s="11"/>
      <c r="I205" s="12"/>
      <c r="J205" s="13"/>
      <c r="K205" s="13"/>
      <c r="L205" s="13"/>
      <c r="M205" s="13"/>
      <c r="N205" s="37" t="str">
        <f>ContractorPayroll[[#This Row],[Leave blank]]&amp;" "&amp;ContractorPayroll[[#This Row],[Employee number or code]]</f>
        <v xml:space="preserve"> </v>
      </c>
      <c r="O205" s="14" t="str">
        <f>_xlfn.IFNA(IF(D205="","",VLOOKUP(ContractorPayroll[[#This Row],[Position / Title]],[1]Lists!I:K,3,FALSE)),"")</f>
        <v/>
      </c>
      <c r="P205" s="38" t="str">
        <f>IF(ContractorPayroll[[#This Row],[Position / Title]]="","",VLOOKUP(ContractorPayroll[[#This Row],[Position / Title]],[1]Lists!I:K,2,FALSE))</f>
        <v/>
      </c>
      <c r="Q205" s="16" t="str">
        <f>IF(E205="","",ContractorPayroll[[#This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5" s="17">
        <f>IFERROR(IF(ContractorPayroll[[#This Row],[Annual Cost of Wage Increase included in Rate Adjustment]]=0,0,S205*'[1]Facility Info Input'!$F$10),0)</f>
        <v>0</v>
      </c>
      <c r="U205" s="18">
        <f t="shared" si="12"/>
        <v>0</v>
      </c>
      <c r="V205" s="18">
        <f t="shared" si="13"/>
        <v>0</v>
      </c>
      <c r="W205" s="18">
        <f t="shared" si="14"/>
        <v>0</v>
      </c>
      <c r="X205" s="18">
        <f t="shared" si="15"/>
        <v>0</v>
      </c>
    </row>
    <row r="206" spans="1:24" x14ac:dyDescent="0.25">
      <c r="A206" s="8"/>
      <c r="B206" s="7"/>
      <c r="C206" s="8"/>
      <c r="D206" s="8"/>
      <c r="E206" s="9"/>
      <c r="F206" s="10"/>
      <c r="G206" s="10"/>
      <c r="H206" s="11"/>
      <c r="I206" s="12"/>
      <c r="J206" s="13"/>
      <c r="K206" s="13"/>
      <c r="L206" s="13"/>
      <c r="M206" s="13"/>
      <c r="N206" s="37" t="str">
        <f>ContractorPayroll[[#This Row],[Leave blank]]&amp;" "&amp;ContractorPayroll[[#This Row],[Employee number or code]]</f>
        <v xml:space="preserve"> </v>
      </c>
      <c r="O206" s="14" t="str">
        <f>_xlfn.IFNA(IF(D206="","",VLOOKUP(ContractorPayroll[[#This Row],[Position / Title]],[1]Lists!I:K,3,FALSE)),"")</f>
        <v/>
      </c>
      <c r="P206" s="38" t="str">
        <f>IF(ContractorPayroll[[#This Row],[Position / Title]]="","",VLOOKUP(ContractorPayroll[[#This Row],[Position / Title]],[1]Lists!I:K,2,FALSE))</f>
        <v/>
      </c>
      <c r="Q206" s="16" t="str">
        <f>IF(E206="","",ContractorPayroll[[#This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6" s="17">
        <f>IFERROR(IF(ContractorPayroll[[#This Row],[Annual Cost of Wage Increase included in Rate Adjustment]]=0,0,S206*'[1]Facility Info Input'!$F$10),0)</f>
        <v>0</v>
      </c>
      <c r="U206" s="18">
        <f t="shared" si="12"/>
        <v>0</v>
      </c>
      <c r="V206" s="18">
        <f t="shared" si="13"/>
        <v>0</v>
      </c>
      <c r="W206" s="18">
        <f t="shared" si="14"/>
        <v>0</v>
      </c>
      <c r="X206" s="18">
        <f t="shared" si="15"/>
        <v>0</v>
      </c>
    </row>
    <row r="207" spans="1:24" x14ac:dyDescent="0.25">
      <c r="A207" s="8"/>
      <c r="B207" s="7"/>
      <c r="C207" s="8"/>
      <c r="D207" s="8"/>
      <c r="E207" s="9"/>
      <c r="F207" s="10"/>
      <c r="G207" s="10"/>
      <c r="H207" s="11"/>
      <c r="I207" s="12"/>
      <c r="J207" s="13"/>
      <c r="K207" s="13"/>
      <c r="L207" s="13"/>
      <c r="M207" s="13"/>
      <c r="N207" s="37" t="str">
        <f>ContractorPayroll[[#This Row],[Leave blank]]&amp;" "&amp;ContractorPayroll[[#This Row],[Employee number or code]]</f>
        <v xml:space="preserve"> </v>
      </c>
      <c r="O207" s="14" t="str">
        <f>_xlfn.IFNA(IF(D207="","",VLOOKUP(ContractorPayroll[[#This Row],[Position / Title]],[1]Lists!I:K,3,FALSE)),"")</f>
        <v/>
      </c>
      <c r="P207" s="38" t="str">
        <f>IF(ContractorPayroll[[#This Row],[Position / Title]]="","",VLOOKUP(ContractorPayroll[[#This Row],[Position / Title]],[1]Lists!I:K,2,FALSE))</f>
        <v/>
      </c>
      <c r="Q207" s="16" t="str">
        <f>IF(E207="","",ContractorPayroll[[#This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7" s="17">
        <f>IFERROR(IF(ContractorPayroll[[#This Row],[Annual Cost of Wage Increase included in Rate Adjustment]]=0,0,S207*'[1]Facility Info Input'!$F$10),0)</f>
        <v>0</v>
      </c>
      <c r="U207" s="18">
        <f t="shared" si="12"/>
        <v>0</v>
      </c>
      <c r="V207" s="18">
        <f t="shared" si="13"/>
        <v>0</v>
      </c>
      <c r="W207" s="18">
        <f t="shared" si="14"/>
        <v>0</v>
      </c>
      <c r="X207" s="18">
        <f t="shared" si="15"/>
        <v>0</v>
      </c>
    </row>
    <row r="208" spans="1:24" x14ac:dyDescent="0.25">
      <c r="A208" s="8"/>
      <c r="B208" s="7"/>
      <c r="C208" s="8"/>
      <c r="D208" s="8"/>
      <c r="E208" s="9"/>
      <c r="F208" s="10"/>
      <c r="G208" s="10"/>
      <c r="H208" s="11"/>
      <c r="I208" s="12"/>
      <c r="J208" s="13"/>
      <c r="K208" s="13"/>
      <c r="L208" s="13"/>
      <c r="M208" s="13"/>
      <c r="N208" s="37" t="str">
        <f>ContractorPayroll[[#This Row],[Leave blank]]&amp;" "&amp;ContractorPayroll[[#This Row],[Employee number or code]]</f>
        <v xml:space="preserve"> </v>
      </c>
      <c r="O208" s="14" t="str">
        <f>_xlfn.IFNA(IF(D208="","",VLOOKUP(ContractorPayroll[[#This Row],[Position / Title]],[1]Lists!I:K,3,FALSE)),"")</f>
        <v/>
      </c>
      <c r="P208" s="38" t="str">
        <f>IF(ContractorPayroll[[#This Row],[Position / Title]]="","",VLOOKUP(ContractorPayroll[[#This Row],[Position / Title]],[1]Lists!I:K,2,FALSE))</f>
        <v/>
      </c>
      <c r="Q208" s="16" t="str">
        <f>IF(E208="","",ContractorPayroll[[#This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8" s="17">
        <f>IFERROR(IF(ContractorPayroll[[#This Row],[Annual Cost of Wage Increase included in Rate Adjustment]]=0,0,S208*'[1]Facility Info Input'!$F$10),0)</f>
        <v>0</v>
      </c>
      <c r="U208" s="18">
        <f t="shared" si="12"/>
        <v>0</v>
      </c>
      <c r="V208" s="18">
        <f t="shared" si="13"/>
        <v>0</v>
      </c>
      <c r="W208" s="18">
        <f t="shared" si="14"/>
        <v>0</v>
      </c>
      <c r="X208" s="18">
        <f t="shared" si="15"/>
        <v>0</v>
      </c>
    </row>
    <row r="209" spans="1:24" x14ac:dyDescent="0.25">
      <c r="A209" s="8"/>
      <c r="B209" s="7"/>
      <c r="C209" s="8"/>
      <c r="D209" s="8"/>
      <c r="E209" s="9"/>
      <c r="F209" s="10"/>
      <c r="G209" s="10"/>
      <c r="H209" s="11"/>
      <c r="I209" s="12"/>
      <c r="J209" s="13"/>
      <c r="K209" s="13"/>
      <c r="L209" s="13"/>
      <c r="M209" s="13"/>
      <c r="N209" s="37" t="str">
        <f>ContractorPayroll[[#This Row],[Leave blank]]&amp;" "&amp;ContractorPayroll[[#This Row],[Employee number or code]]</f>
        <v xml:space="preserve"> </v>
      </c>
      <c r="O209" s="14" t="str">
        <f>_xlfn.IFNA(IF(D209="","",VLOOKUP(ContractorPayroll[[#This Row],[Position / Title]],[1]Lists!I:K,3,FALSE)),"")</f>
        <v/>
      </c>
      <c r="P209" s="38" t="str">
        <f>IF(ContractorPayroll[[#This Row],[Position / Title]]="","",VLOOKUP(ContractorPayroll[[#This Row],[Position / Title]],[1]Lists!I:K,2,FALSE))</f>
        <v/>
      </c>
      <c r="Q209" s="16" t="str">
        <f>IF(E209="","",ContractorPayroll[[#This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9" s="17">
        <f>IFERROR(IF(ContractorPayroll[[#This Row],[Annual Cost of Wage Increase included in Rate Adjustment]]=0,0,S209*'[1]Facility Info Input'!$F$10),0)</f>
        <v>0</v>
      </c>
      <c r="U209" s="18">
        <f t="shared" si="12"/>
        <v>0</v>
      </c>
      <c r="V209" s="18">
        <f t="shared" si="13"/>
        <v>0</v>
      </c>
      <c r="W209" s="18">
        <f t="shared" si="14"/>
        <v>0</v>
      </c>
      <c r="X209" s="18">
        <f t="shared" si="15"/>
        <v>0</v>
      </c>
    </row>
    <row r="210" spans="1:24" x14ac:dyDescent="0.25">
      <c r="A210" s="8"/>
      <c r="B210" s="7"/>
      <c r="C210" s="8"/>
      <c r="D210" s="8"/>
      <c r="E210" s="9"/>
      <c r="F210" s="10"/>
      <c r="G210" s="10"/>
      <c r="H210" s="11"/>
      <c r="I210" s="12"/>
      <c r="J210" s="13"/>
      <c r="K210" s="13"/>
      <c r="L210" s="13"/>
      <c r="M210" s="13"/>
      <c r="N210" s="37" t="str">
        <f>ContractorPayroll[[#This Row],[Leave blank]]&amp;" "&amp;ContractorPayroll[[#This Row],[Employee number or code]]</f>
        <v xml:space="preserve"> </v>
      </c>
      <c r="O210" s="14" t="str">
        <f>_xlfn.IFNA(IF(D210="","",VLOOKUP(ContractorPayroll[[#This Row],[Position / Title]],[1]Lists!I:K,3,FALSE)),"")</f>
        <v/>
      </c>
      <c r="P210" s="38" t="str">
        <f>IF(ContractorPayroll[[#This Row],[Position / Title]]="","",VLOOKUP(ContractorPayroll[[#This Row],[Position / Title]],[1]Lists!I:K,2,FALSE))</f>
        <v/>
      </c>
      <c r="Q210" s="16" t="str">
        <f>IF(E210="","",ContractorPayroll[[#This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0" s="17">
        <f>IFERROR(IF(ContractorPayroll[[#This Row],[Annual Cost of Wage Increase included in Rate Adjustment]]=0,0,S210*'[1]Facility Info Input'!$F$10),0)</f>
        <v>0</v>
      </c>
      <c r="U210" s="18">
        <f t="shared" si="12"/>
        <v>0</v>
      </c>
      <c r="V210" s="18">
        <f t="shared" si="13"/>
        <v>0</v>
      </c>
      <c r="W210" s="18">
        <f t="shared" si="14"/>
        <v>0</v>
      </c>
      <c r="X210" s="18">
        <f t="shared" si="15"/>
        <v>0</v>
      </c>
    </row>
    <row r="211" spans="1:24" x14ac:dyDescent="0.25">
      <c r="A211" s="8"/>
      <c r="B211" s="7"/>
      <c r="C211" s="8"/>
      <c r="D211" s="8"/>
      <c r="E211" s="9"/>
      <c r="F211" s="10"/>
      <c r="G211" s="10"/>
      <c r="H211" s="11"/>
      <c r="I211" s="12"/>
      <c r="J211" s="13"/>
      <c r="K211" s="13"/>
      <c r="L211" s="13"/>
      <c r="M211" s="13"/>
      <c r="N211" s="37" t="str">
        <f>ContractorPayroll[[#This Row],[Leave blank]]&amp;" "&amp;ContractorPayroll[[#This Row],[Employee number or code]]</f>
        <v xml:space="preserve"> </v>
      </c>
      <c r="O211" s="14" t="str">
        <f>_xlfn.IFNA(IF(D211="","",VLOOKUP(ContractorPayroll[[#This Row],[Position / Title]],[1]Lists!I:K,3,FALSE)),"")</f>
        <v/>
      </c>
      <c r="P211" s="38" t="str">
        <f>IF(ContractorPayroll[[#This Row],[Position / Title]]="","",VLOOKUP(ContractorPayroll[[#This Row],[Position / Title]],[1]Lists!I:K,2,FALSE))</f>
        <v/>
      </c>
      <c r="Q211" s="16" t="str">
        <f>IF(E211="","",ContractorPayroll[[#This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1" s="17">
        <f>IFERROR(IF(ContractorPayroll[[#This Row],[Annual Cost of Wage Increase included in Rate Adjustment]]=0,0,S211*'[1]Facility Info Input'!$F$10),0)</f>
        <v>0</v>
      </c>
      <c r="U211" s="18">
        <f t="shared" si="12"/>
        <v>0</v>
      </c>
      <c r="V211" s="18">
        <f t="shared" si="13"/>
        <v>0</v>
      </c>
      <c r="W211" s="18">
        <f t="shared" si="14"/>
        <v>0</v>
      </c>
      <c r="X211" s="18">
        <f t="shared" si="15"/>
        <v>0</v>
      </c>
    </row>
    <row r="212" spans="1:24" x14ac:dyDescent="0.25">
      <c r="A212" s="8"/>
      <c r="B212" s="7"/>
      <c r="C212" s="8"/>
      <c r="D212" s="8"/>
      <c r="E212" s="9"/>
      <c r="F212" s="10"/>
      <c r="G212" s="10"/>
      <c r="H212" s="11"/>
      <c r="I212" s="12"/>
      <c r="J212" s="13"/>
      <c r="K212" s="13"/>
      <c r="L212" s="13"/>
      <c r="M212" s="13"/>
      <c r="N212" s="37" t="str">
        <f>ContractorPayroll[[#This Row],[Leave blank]]&amp;" "&amp;ContractorPayroll[[#This Row],[Employee number or code]]</f>
        <v xml:space="preserve"> </v>
      </c>
      <c r="O212" s="14" t="str">
        <f>_xlfn.IFNA(IF(D212="","",VLOOKUP(ContractorPayroll[[#This Row],[Position / Title]],[1]Lists!I:K,3,FALSE)),"")</f>
        <v/>
      </c>
      <c r="P212" s="38" t="str">
        <f>IF(ContractorPayroll[[#This Row],[Position / Title]]="","",VLOOKUP(ContractorPayroll[[#This Row],[Position / Title]],[1]Lists!I:K,2,FALSE))</f>
        <v/>
      </c>
      <c r="Q212" s="16" t="str">
        <f>IF(E212="","",ContractorPayroll[[#This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2" s="17">
        <f>IFERROR(IF(ContractorPayroll[[#This Row],[Annual Cost of Wage Increase included in Rate Adjustment]]=0,0,S212*'[1]Facility Info Input'!$F$10),0)</f>
        <v>0</v>
      </c>
      <c r="U212" s="18">
        <f t="shared" si="12"/>
        <v>0</v>
      </c>
      <c r="V212" s="18">
        <f t="shared" si="13"/>
        <v>0</v>
      </c>
      <c r="W212" s="18">
        <f t="shared" si="14"/>
        <v>0</v>
      </c>
      <c r="X212" s="18">
        <f t="shared" si="15"/>
        <v>0</v>
      </c>
    </row>
    <row r="213" spans="1:24" x14ac:dyDescent="0.25">
      <c r="A213" s="8"/>
      <c r="B213" s="7"/>
      <c r="C213" s="8"/>
      <c r="D213" s="8"/>
      <c r="E213" s="9"/>
      <c r="F213" s="10"/>
      <c r="G213" s="10"/>
      <c r="H213" s="11"/>
      <c r="I213" s="12"/>
      <c r="J213" s="13"/>
      <c r="K213" s="13"/>
      <c r="L213" s="13"/>
      <c r="M213" s="13"/>
      <c r="N213" s="37" t="str">
        <f>ContractorPayroll[[#This Row],[Leave blank]]&amp;" "&amp;ContractorPayroll[[#This Row],[Employee number or code]]</f>
        <v xml:space="preserve"> </v>
      </c>
      <c r="O213" s="14" t="str">
        <f>_xlfn.IFNA(IF(D213="","",VLOOKUP(ContractorPayroll[[#This Row],[Position / Title]],[1]Lists!I:K,3,FALSE)),"")</f>
        <v/>
      </c>
      <c r="P213" s="38" t="str">
        <f>IF(ContractorPayroll[[#This Row],[Position / Title]]="","",VLOOKUP(ContractorPayroll[[#This Row],[Position / Title]],[1]Lists!I:K,2,FALSE))</f>
        <v/>
      </c>
      <c r="Q213" s="16" t="str">
        <f>IF(E213="","",ContractorPayroll[[#This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3" s="17">
        <f>IFERROR(IF(ContractorPayroll[[#This Row],[Annual Cost of Wage Increase included in Rate Adjustment]]=0,0,S213*'[1]Facility Info Input'!$F$10),0)</f>
        <v>0</v>
      </c>
      <c r="U213" s="18">
        <f t="shared" si="12"/>
        <v>0</v>
      </c>
      <c r="V213" s="18">
        <f t="shared" si="13"/>
        <v>0</v>
      </c>
      <c r="W213" s="18">
        <f t="shared" si="14"/>
        <v>0</v>
      </c>
      <c r="X213" s="18">
        <f t="shared" si="15"/>
        <v>0</v>
      </c>
    </row>
    <row r="214" spans="1:24" x14ac:dyDescent="0.25">
      <c r="A214" s="8"/>
      <c r="B214" s="7"/>
      <c r="C214" s="8"/>
      <c r="D214" s="8"/>
      <c r="E214" s="9"/>
      <c r="F214" s="10"/>
      <c r="G214" s="10"/>
      <c r="H214" s="11"/>
      <c r="I214" s="12"/>
      <c r="J214" s="13"/>
      <c r="K214" s="13"/>
      <c r="L214" s="13"/>
      <c r="M214" s="13"/>
      <c r="N214" s="37" t="str">
        <f>ContractorPayroll[[#This Row],[Leave blank]]&amp;" "&amp;ContractorPayroll[[#This Row],[Employee number or code]]</f>
        <v xml:space="preserve"> </v>
      </c>
      <c r="O214" s="14" t="str">
        <f>_xlfn.IFNA(IF(D214="","",VLOOKUP(ContractorPayroll[[#This Row],[Position / Title]],[1]Lists!I:K,3,FALSE)),"")</f>
        <v/>
      </c>
      <c r="P214" s="38" t="str">
        <f>IF(ContractorPayroll[[#This Row],[Position / Title]]="","",VLOOKUP(ContractorPayroll[[#This Row],[Position / Title]],[1]Lists!I:K,2,FALSE))</f>
        <v/>
      </c>
      <c r="Q214" s="16" t="str">
        <f>IF(E214="","",ContractorPayroll[[#This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4" s="17">
        <f>IFERROR(IF(ContractorPayroll[[#This Row],[Annual Cost of Wage Increase included in Rate Adjustment]]=0,0,S214*'[1]Facility Info Input'!$F$10),0)</f>
        <v>0</v>
      </c>
      <c r="U214" s="18">
        <f t="shared" si="12"/>
        <v>0</v>
      </c>
      <c r="V214" s="18">
        <f t="shared" si="13"/>
        <v>0</v>
      </c>
      <c r="W214" s="18">
        <f t="shared" si="14"/>
        <v>0</v>
      </c>
      <c r="X214" s="18">
        <f t="shared" si="15"/>
        <v>0</v>
      </c>
    </row>
    <row r="215" spans="1:24" x14ac:dyDescent="0.25">
      <c r="A215" s="8"/>
      <c r="B215" s="7"/>
      <c r="C215" s="8"/>
      <c r="D215" s="8"/>
      <c r="E215" s="9"/>
      <c r="F215" s="10"/>
      <c r="G215" s="10"/>
      <c r="H215" s="11"/>
      <c r="I215" s="12"/>
      <c r="J215" s="13"/>
      <c r="K215" s="13"/>
      <c r="L215" s="13"/>
      <c r="M215" s="13"/>
      <c r="N215" s="37" t="str">
        <f>ContractorPayroll[[#This Row],[Leave blank]]&amp;" "&amp;ContractorPayroll[[#This Row],[Employee number or code]]</f>
        <v xml:space="preserve"> </v>
      </c>
      <c r="O215" s="14" t="str">
        <f>_xlfn.IFNA(IF(D215="","",VLOOKUP(ContractorPayroll[[#This Row],[Position / Title]],[1]Lists!I:K,3,FALSE)),"")</f>
        <v/>
      </c>
      <c r="P215" s="38" t="str">
        <f>IF(ContractorPayroll[[#This Row],[Position / Title]]="","",VLOOKUP(ContractorPayroll[[#This Row],[Position / Title]],[1]Lists!I:K,2,FALSE))</f>
        <v/>
      </c>
      <c r="Q215" s="16" t="str">
        <f>IF(E215="","",ContractorPayroll[[#This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5" s="17">
        <f>IFERROR(IF(ContractorPayroll[[#This Row],[Annual Cost of Wage Increase included in Rate Adjustment]]=0,0,S215*'[1]Facility Info Input'!$F$10),0)</f>
        <v>0</v>
      </c>
      <c r="U215" s="18">
        <f t="shared" si="12"/>
        <v>0</v>
      </c>
      <c r="V215" s="18">
        <f t="shared" si="13"/>
        <v>0</v>
      </c>
      <c r="W215" s="18">
        <f t="shared" si="14"/>
        <v>0</v>
      </c>
      <c r="X215" s="18">
        <f t="shared" si="15"/>
        <v>0</v>
      </c>
    </row>
    <row r="216" spans="1:24" x14ac:dyDescent="0.25">
      <c r="A216" s="8"/>
      <c r="B216" s="7"/>
      <c r="C216" s="8"/>
      <c r="D216" s="8"/>
      <c r="E216" s="9"/>
      <c r="F216" s="10"/>
      <c r="G216" s="10"/>
      <c r="H216" s="11"/>
      <c r="I216" s="12"/>
      <c r="J216" s="13"/>
      <c r="K216" s="13"/>
      <c r="L216" s="13"/>
      <c r="M216" s="13"/>
      <c r="N216" s="37" t="str">
        <f>ContractorPayroll[[#This Row],[Leave blank]]&amp;" "&amp;ContractorPayroll[[#This Row],[Employee number or code]]</f>
        <v xml:space="preserve"> </v>
      </c>
      <c r="O216" s="14" t="str">
        <f>_xlfn.IFNA(IF(D216="","",VLOOKUP(ContractorPayroll[[#This Row],[Position / Title]],[1]Lists!I:K,3,FALSE)),"")</f>
        <v/>
      </c>
      <c r="P216" s="38" t="str">
        <f>IF(ContractorPayroll[[#This Row],[Position / Title]]="","",VLOOKUP(ContractorPayroll[[#This Row],[Position / Title]],[1]Lists!I:K,2,FALSE))</f>
        <v/>
      </c>
      <c r="Q216" s="16" t="str">
        <f>IF(E216="","",ContractorPayroll[[#This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6" s="17">
        <f>IFERROR(IF(ContractorPayroll[[#This Row],[Annual Cost of Wage Increase included in Rate Adjustment]]=0,0,S216*'[1]Facility Info Input'!$F$10),0)</f>
        <v>0</v>
      </c>
      <c r="U216" s="18">
        <f t="shared" si="12"/>
        <v>0</v>
      </c>
      <c r="V216" s="18">
        <f t="shared" si="13"/>
        <v>0</v>
      </c>
      <c r="W216" s="18">
        <f t="shared" si="14"/>
        <v>0</v>
      </c>
      <c r="X216" s="18">
        <f t="shared" si="15"/>
        <v>0</v>
      </c>
    </row>
    <row r="217" spans="1:24" x14ac:dyDescent="0.25">
      <c r="A217" s="8"/>
      <c r="B217" s="7"/>
      <c r="C217" s="8"/>
      <c r="D217" s="8"/>
      <c r="E217" s="9"/>
      <c r="F217" s="10"/>
      <c r="G217" s="10"/>
      <c r="H217" s="11"/>
      <c r="I217" s="12"/>
      <c r="J217" s="13"/>
      <c r="K217" s="13"/>
      <c r="L217" s="13"/>
      <c r="M217" s="13"/>
      <c r="N217" s="37" t="str">
        <f>ContractorPayroll[[#This Row],[Leave blank]]&amp;" "&amp;ContractorPayroll[[#This Row],[Employee number or code]]</f>
        <v xml:space="preserve"> </v>
      </c>
      <c r="O217" s="14" t="str">
        <f>_xlfn.IFNA(IF(D217="","",VLOOKUP(ContractorPayroll[[#This Row],[Position / Title]],[1]Lists!I:K,3,FALSE)),"")</f>
        <v/>
      </c>
      <c r="P217" s="38" t="str">
        <f>IF(ContractorPayroll[[#This Row],[Position / Title]]="","",VLOOKUP(ContractorPayroll[[#This Row],[Position / Title]],[1]Lists!I:K,2,FALSE))</f>
        <v/>
      </c>
      <c r="Q217" s="16" t="str">
        <f>IF(E217="","",ContractorPayroll[[#This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7" s="17">
        <f>IFERROR(IF(ContractorPayroll[[#This Row],[Annual Cost of Wage Increase included in Rate Adjustment]]=0,0,S217*'[1]Facility Info Input'!$F$10),0)</f>
        <v>0</v>
      </c>
      <c r="U217" s="18">
        <f t="shared" si="12"/>
        <v>0</v>
      </c>
      <c r="V217" s="18">
        <f t="shared" si="13"/>
        <v>0</v>
      </c>
      <c r="W217" s="18">
        <f t="shared" si="14"/>
        <v>0</v>
      </c>
      <c r="X217" s="18">
        <f t="shared" si="15"/>
        <v>0</v>
      </c>
    </row>
    <row r="218" spans="1:24" x14ac:dyDescent="0.25">
      <c r="A218" s="8"/>
      <c r="B218" s="7"/>
      <c r="C218" s="8"/>
      <c r="D218" s="8"/>
      <c r="E218" s="9"/>
      <c r="F218" s="10"/>
      <c r="G218" s="10"/>
      <c r="H218" s="11"/>
      <c r="I218" s="12"/>
      <c r="J218" s="13"/>
      <c r="K218" s="13"/>
      <c r="L218" s="13"/>
      <c r="M218" s="13"/>
      <c r="N218" s="37" t="str">
        <f>ContractorPayroll[[#This Row],[Leave blank]]&amp;" "&amp;ContractorPayroll[[#This Row],[Employee number or code]]</f>
        <v xml:space="preserve"> </v>
      </c>
      <c r="O218" s="14" t="str">
        <f>_xlfn.IFNA(IF(D218="","",VLOOKUP(ContractorPayroll[[#This Row],[Position / Title]],[1]Lists!I:K,3,FALSE)),"")</f>
        <v/>
      </c>
      <c r="P218" s="38" t="str">
        <f>IF(ContractorPayroll[[#This Row],[Position / Title]]="","",VLOOKUP(ContractorPayroll[[#This Row],[Position / Title]],[1]Lists!I:K,2,FALSE))</f>
        <v/>
      </c>
      <c r="Q218" s="16" t="str">
        <f>IF(E218="","",ContractorPayroll[[#This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8" s="17">
        <f>IFERROR(IF(ContractorPayroll[[#This Row],[Annual Cost of Wage Increase included in Rate Adjustment]]=0,0,S218*'[1]Facility Info Input'!$F$10),0)</f>
        <v>0</v>
      </c>
      <c r="U218" s="18">
        <f t="shared" si="12"/>
        <v>0</v>
      </c>
      <c r="V218" s="18">
        <f t="shared" si="13"/>
        <v>0</v>
      </c>
      <c r="W218" s="18">
        <f t="shared" si="14"/>
        <v>0</v>
      </c>
      <c r="X218" s="18">
        <f t="shared" si="15"/>
        <v>0</v>
      </c>
    </row>
    <row r="219" spans="1:24" x14ac:dyDescent="0.25">
      <c r="A219" s="8"/>
      <c r="B219" s="7"/>
      <c r="C219" s="8"/>
      <c r="D219" s="8"/>
      <c r="E219" s="9"/>
      <c r="F219" s="10"/>
      <c r="G219" s="10"/>
      <c r="H219" s="11"/>
      <c r="I219" s="12"/>
      <c r="J219" s="13"/>
      <c r="K219" s="13"/>
      <c r="L219" s="13"/>
      <c r="M219" s="13"/>
      <c r="N219" s="37" t="str">
        <f>ContractorPayroll[[#This Row],[Leave blank]]&amp;" "&amp;ContractorPayroll[[#This Row],[Employee number or code]]</f>
        <v xml:space="preserve"> </v>
      </c>
      <c r="O219" s="14" t="str">
        <f>_xlfn.IFNA(IF(D219="","",VLOOKUP(ContractorPayroll[[#This Row],[Position / Title]],[1]Lists!I:K,3,FALSE)),"")</f>
        <v/>
      </c>
      <c r="P219" s="38" t="str">
        <f>IF(ContractorPayroll[[#This Row],[Position / Title]]="","",VLOOKUP(ContractorPayroll[[#This Row],[Position / Title]],[1]Lists!I:K,2,FALSE))</f>
        <v/>
      </c>
      <c r="Q219" s="16" t="str">
        <f>IF(E219="","",ContractorPayroll[[#This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9" s="17">
        <f>IFERROR(IF(ContractorPayroll[[#This Row],[Annual Cost of Wage Increase included in Rate Adjustment]]=0,0,S219*'[1]Facility Info Input'!$F$10),0)</f>
        <v>0</v>
      </c>
      <c r="U219" s="18">
        <f t="shared" si="12"/>
        <v>0</v>
      </c>
      <c r="V219" s="18">
        <f t="shared" si="13"/>
        <v>0</v>
      </c>
      <c r="W219" s="18">
        <f t="shared" si="14"/>
        <v>0</v>
      </c>
      <c r="X219" s="18">
        <f t="shared" si="15"/>
        <v>0</v>
      </c>
    </row>
    <row r="220" spans="1:24" x14ac:dyDescent="0.25">
      <c r="A220" s="8"/>
      <c r="B220" s="7"/>
      <c r="C220" s="8"/>
      <c r="D220" s="8"/>
      <c r="E220" s="9"/>
      <c r="F220" s="10"/>
      <c r="G220" s="10"/>
      <c r="H220" s="11"/>
      <c r="I220" s="12"/>
      <c r="J220" s="13"/>
      <c r="K220" s="13"/>
      <c r="L220" s="13"/>
      <c r="M220" s="13"/>
      <c r="N220" s="37" t="str">
        <f>ContractorPayroll[[#This Row],[Leave blank]]&amp;" "&amp;ContractorPayroll[[#This Row],[Employee number or code]]</f>
        <v xml:space="preserve"> </v>
      </c>
      <c r="O220" s="14" t="str">
        <f>_xlfn.IFNA(IF(D220="","",VLOOKUP(ContractorPayroll[[#This Row],[Position / Title]],[1]Lists!I:K,3,FALSE)),"")</f>
        <v/>
      </c>
      <c r="P220" s="38" t="str">
        <f>IF(ContractorPayroll[[#This Row],[Position / Title]]="","",VLOOKUP(ContractorPayroll[[#This Row],[Position / Title]],[1]Lists!I:K,2,FALSE))</f>
        <v/>
      </c>
      <c r="Q220" s="16" t="str">
        <f>IF(E220="","",ContractorPayroll[[#This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0" s="17">
        <f>IFERROR(IF(ContractorPayroll[[#This Row],[Annual Cost of Wage Increase included in Rate Adjustment]]=0,0,S220*'[1]Facility Info Input'!$F$10),0)</f>
        <v>0</v>
      </c>
      <c r="U220" s="18">
        <f t="shared" si="12"/>
        <v>0</v>
      </c>
      <c r="V220" s="18">
        <f t="shared" si="13"/>
        <v>0</v>
      </c>
      <c r="W220" s="18">
        <f t="shared" si="14"/>
        <v>0</v>
      </c>
      <c r="X220" s="18">
        <f t="shared" si="15"/>
        <v>0</v>
      </c>
    </row>
    <row r="221" spans="1:24" x14ac:dyDescent="0.25">
      <c r="A221" s="8"/>
      <c r="B221" s="7"/>
      <c r="C221" s="8"/>
      <c r="D221" s="8"/>
      <c r="E221" s="9"/>
      <c r="F221" s="10"/>
      <c r="G221" s="10"/>
      <c r="H221" s="11"/>
      <c r="I221" s="12"/>
      <c r="J221" s="13"/>
      <c r="K221" s="13"/>
      <c r="L221" s="13"/>
      <c r="M221" s="13"/>
      <c r="N221" s="37" t="str">
        <f>ContractorPayroll[[#This Row],[Leave blank]]&amp;" "&amp;ContractorPayroll[[#This Row],[Employee number or code]]</f>
        <v xml:space="preserve"> </v>
      </c>
      <c r="O221" s="14" t="str">
        <f>_xlfn.IFNA(IF(D221="","",VLOOKUP(ContractorPayroll[[#This Row],[Position / Title]],[1]Lists!I:K,3,FALSE)),"")</f>
        <v/>
      </c>
      <c r="P221" s="38" t="str">
        <f>IF(ContractorPayroll[[#This Row],[Position / Title]]="","",VLOOKUP(ContractorPayroll[[#This Row],[Position / Title]],[1]Lists!I:K,2,FALSE))</f>
        <v/>
      </c>
      <c r="Q221" s="16" t="str">
        <f>IF(E221="","",ContractorPayroll[[#This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1" s="17">
        <f>IFERROR(IF(ContractorPayroll[[#This Row],[Annual Cost of Wage Increase included in Rate Adjustment]]=0,0,S221*'[1]Facility Info Input'!$F$10),0)</f>
        <v>0</v>
      </c>
      <c r="U221" s="18">
        <f t="shared" si="12"/>
        <v>0</v>
      </c>
      <c r="V221" s="18">
        <f t="shared" si="13"/>
        <v>0</v>
      </c>
      <c r="W221" s="18">
        <f t="shared" si="14"/>
        <v>0</v>
      </c>
      <c r="X221" s="18">
        <f t="shared" si="15"/>
        <v>0</v>
      </c>
    </row>
    <row r="222" spans="1:24" x14ac:dyDescent="0.25">
      <c r="A222" s="8"/>
      <c r="B222" s="7"/>
      <c r="C222" s="8"/>
      <c r="D222" s="8"/>
      <c r="E222" s="9"/>
      <c r="F222" s="10"/>
      <c r="G222" s="10"/>
      <c r="H222" s="11"/>
      <c r="I222" s="12"/>
      <c r="J222" s="13"/>
      <c r="K222" s="13"/>
      <c r="L222" s="13"/>
      <c r="M222" s="13"/>
      <c r="N222" s="37" t="str">
        <f>ContractorPayroll[[#This Row],[Leave blank]]&amp;" "&amp;ContractorPayroll[[#This Row],[Employee number or code]]</f>
        <v xml:space="preserve"> </v>
      </c>
      <c r="O222" s="14" t="str">
        <f>_xlfn.IFNA(IF(D222="","",VLOOKUP(ContractorPayroll[[#This Row],[Position / Title]],[1]Lists!I:K,3,FALSE)),"")</f>
        <v/>
      </c>
      <c r="P222" s="38" t="str">
        <f>IF(ContractorPayroll[[#This Row],[Position / Title]]="","",VLOOKUP(ContractorPayroll[[#This Row],[Position / Title]],[1]Lists!I:K,2,FALSE))</f>
        <v/>
      </c>
      <c r="Q222" s="16" t="str">
        <f>IF(E222="","",ContractorPayroll[[#This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2" s="17">
        <f>IFERROR(IF(ContractorPayroll[[#This Row],[Annual Cost of Wage Increase included in Rate Adjustment]]=0,0,S222*'[1]Facility Info Input'!$F$10),0)</f>
        <v>0</v>
      </c>
      <c r="U222" s="18">
        <f t="shared" si="12"/>
        <v>0</v>
      </c>
      <c r="V222" s="18">
        <f t="shared" si="13"/>
        <v>0</v>
      </c>
      <c r="W222" s="18">
        <f t="shared" si="14"/>
        <v>0</v>
      </c>
      <c r="X222" s="18">
        <f t="shared" si="15"/>
        <v>0</v>
      </c>
    </row>
    <row r="223" spans="1:24" x14ac:dyDescent="0.25">
      <c r="A223" s="8"/>
      <c r="B223" s="7"/>
      <c r="C223" s="8"/>
      <c r="D223" s="8"/>
      <c r="E223" s="9"/>
      <c r="F223" s="10"/>
      <c r="G223" s="10"/>
      <c r="H223" s="11"/>
      <c r="I223" s="12"/>
      <c r="J223" s="13"/>
      <c r="K223" s="13"/>
      <c r="L223" s="13"/>
      <c r="M223" s="13"/>
      <c r="N223" s="37" t="str">
        <f>ContractorPayroll[[#This Row],[Leave blank]]&amp;" "&amp;ContractorPayroll[[#This Row],[Employee number or code]]</f>
        <v xml:space="preserve"> </v>
      </c>
      <c r="O223" s="14" t="str">
        <f>_xlfn.IFNA(IF(D223="","",VLOOKUP(ContractorPayroll[[#This Row],[Position / Title]],[1]Lists!I:K,3,FALSE)),"")</f>
        <v/>
      </c>
      <c r="P223" s="38" t="str">
        <f>IF(ContractorPayroll[[#This Row],[Position / Title]]="","",VLOOKUP(ContractorPayroll[[#This Row],[Position / Title]],[1]Lists!I:K,2,FALSE))</f>
        <v/>
      </c>
      <c r="Q223" s="16" t="str">
        <f>IF(E223="","",ContractorPayroll[[#This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3" s="17">
        <f>IFERROR(IF(ContractorPayroll[[#This Row],[Annual Cost of Wage Increase included in Rate Adjustment]]=0,0,S223*'[1]Facility Info Input'!$F$10),0)</f>
        <v>0</v>
      </c>
      <c r="U223" s="18">
        <f t="shared" si="12"/>
        <v>0</v>
      </c>
      <c r="V223" s="18">
        <f t="shared" si="13"/>
        <v>0</v>
      </c>
      <c r="W223" s="18">
        <f t="shared" si="14"/>
        <v>0</v>
      </c>
      <c r="X223" s="18">
        <f t="shared" si="15"/>
        <v>0</v>
      </c>
    </row>
    <row r="224" spans="1:24" x14ac:dyDescent="0.25">
      <c r="A224" s="8"/>
      <c r="B224" s="7"/>
      <c r="C224" s="8"/>
      <c r="D224" s="8"/>
      <c r="E224" s="9"/>
      <c r="F224" s="10"/>
      <c r="G224" s="10"/>
      <c r="H224" s="11"/>
      <c r="I224" s="12"/>
      <c r="J224" s="13"/>
      <c r="K224" s="13"/>
      <c r="L224" s="13"/>
      <c r="M224" s="13"/>
      <c r="N224" s="37" t="str">
        <f>ContractorPayroll[[#This Row],[Leave blank]]&amp;" "&amp;ContractorPayroll[[#This Row],[Employee number or code]]</f>
        <v xml:space="preserve"> </v>
      </c>
      <c r="O224" s="14" t="str">
        <f>_xlfn.IFNA(IF(D224="","",VLOOKUP(ContractorPayroll[[#This Row],[Position / Title]],[1]Lists!I:K,3,FALSE)),"")</f>
        <v/>
      </c>
      <c r="P224" s="38" t="str">
        <f>IF(ContractorPayroll[[#This Row],[Position / Title]]="","",VLOOKUP(ContractorPayroll[[#This Row],[Position / Title]],[1]Lists!I:K,2,FALSE))</f>
        <v/>
      </c>
      <c r="Q224" s="16" t="str">
        <f>IF(E224="","",ContractorPayroll[[#This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4" s="17">
        <f>IFERROR(IF(ContractorPayroll[[#This Row],[Annual Cost of Wage Increase included in Rate Adjustment]]=0,0,S224*'[1]Facility Info Input'!$F$10),0)</f>
        <v>0</v>
      </c>
      <c r="U224" s="18">
        <f t="shared" si="12"/>
        <v>0</v>
      </c>
      <c r="V224" s="18">
        <f t="shared" si="13"/>
        <v>0</v>
      </c>
      <c r="W224" s="18">
        <f t="shared" si="14"/>
        <v>0</v>
      </c>
      <c r="X224" s="18">
        <f t="shared" si="15"/>
        <v>0</v>
      </c>
    </row>
    <row r="225" spans="1:24" x14ac:dyDescent="0.25">
      <c r="A225" s="8"/>
      <c r="B225" s="7"/>
      <c r="C225" s="8"/>
      <c r="D225" s="8"/>
      <c r="E225" s="9"/>
      <c r="F225" s="10"/>
      <c r="G225" s="10"/>
      <c r="H225" s="11"/>
      <c r="I225" s="12"/>
      <c r="J225" s="13"/>
      <c r="K225" s="13"/>
      <c r="L225" s="13"/>
      <c r="M225" s="13"/>
      <c r="N225" s="37" t="str">
        <f>ContractorPayroll[[#This Row],[Leave blank]]&amp;" "&amp;ContractorPayroll[[#This Row],[Employee number or code]]</f>
        <v xml:space="preserve"> </v>
      </c>
      <c r="O225" s="14" t="str">
        <f>_xlfn.IFNA(IF(D225="","",VLOOKUP(ContractorPayroll[[#This Row],[Position / Title]],[1]Lists!I:K,3,FALSE)),"")</f>
        <v/>
      </c>
      <c r="P225" s="38" t="str">
        <f>IF(ContractorPayroll[[#This Row],[Position / Title]]="","",VLOOKUP(ContractorPayroll[[#This Row],[Position / Title]],[1]Lists!I:K,2,FALSE))</f>
        <v/>
      </c>
      <c r="Q225" s="16" t="str">
        <f>IF(E225="","",ContractorPayroll[[#This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5" s="17">
        <f>IFERROR(IF(ContractorPayroll[[#This Row],[Annual Cost of Wage Increase included in Rate Adjustment]]=0,0,S225*'[1]Facility Info Input'!$F$10),0)</f>
        <v>0</v>
      </c>
      <c r="U225" s="18">
        <f t="shared" si="12"/>
        <v>0</v>
      </c>
      <c r="V225" s="18">
        <f t="shared" si="13"/>
        <v>0</v>
      </c>
      <c r="W225" s="18">
        <f t="shared" si="14"/>
        <v>0</v>
      </c>
      <c r="X225" s="18">
        <f t="shared" si="15"/>
        <v>0</v>
      </c>
    </row>
    <row r="226" spans="1:24" x14ac:dyDescent="0.25">
      <c r="A226" s="8"/>
      <c r="B226" s="7"/>
      <c r="C226" s="8"/>
      <c r="D226" s="8"/>
      <c r="E226" s="9"/>
      <c r="F226" s="10"/>
      <c r="G226" s="10"/>
      <c r="H226" s="11"/>
      <c r="I226" s="12"/>
      <c r="J226" s="13"/>
      <c r="K226" s="13"/>
      <c r="L226" s="13"/>
      <c r="M226" s="13"/>
      <c r="N226" s="37" t="str">
        <f>ContractorPayroll[[#This Row],[Leave blank]]&amp;" "&amp;ContractorPayroll[[#This Row],[Employee number or code]]</f>
        <v xml:space="preserve"> </v>
      </c>
      <c r="O226" s="14" t="str">
        <f>_xlfn.IFNA(IF(D226="","",VLOOKUP(ContractorPayroll[[#This Row],[Position / Title]],[1]Lists!I:K,3,FALSE)),"")</f>
        <v/>
      </c>
      <c r="P226" s="38" t="str">
        <f>IF(ContractorPayroll[[#This Row],[Position / Title]]="","",VLOOKUP(ContractorPayroll[[#This Row],[Position / Title]],[1]Lists!I:K,2,FALSE))</f>
        <v/>
      </c>
      <c r="Q226" s="16" t="str">
        <f>IF(E226="","",ContractorPayroll[[#This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6" s="17">
        <f>IFERROR(IF(ContractorPayroll[[#This Row],[Annual Cost of Wage Increase included in Rate Adjustment]]=0,0,S226*'[1]Facility Info Input'!$F$10),0)</f>
        <v>0</v>
      </c>
      <c r="U226" s="18">
        <f t="shared" si="12"/>
        <v>0</v>
      </c>
      <c r="V226" s="18">
        <f t="shared" si="13"/>
        <v>0</v>
      </c>
      <c r="W226" s="18">
        <f t="shared" si="14"/>
        <v>0</v>
      </c>
      <c r="X226" s="18">
        <f t="shared" si="15"/>
        <v>0</v>
      </c>
    </row>
    <row r="227" spans="1:24" x14ac:dyDescent="0.25">
      <c r="A227" s="8"/>
      <c r="B227" s="7"/>
      <c r="C227" s="8"/>
      <c r="D227" s="8"/>
      <c r="E227" s="9"/>
      <c r="F227" s="10"/>
      <c r="G227" s="10"/>
      <c r="H227" s="11"/>
      <c r="I227" s="12"/>
      <c r="J227" s="13"/>
      <c r="K227" s="13"/>
      <c r="L227" s="13"/>
      <c r="M227" s="13"/>
      <c r="N227" s="37" t="str">
        <f>ContractorPayroll[[#This Row],[Leave blank]]&amp;" "&amp;ContractorPayroll[[#This Row],[Employee number or code]]</f>
        <v xml:space="preserve"> </v>
      </c>
      <c r="O227" s="14" t="str">
        <f>_xlfn.IFNA(IF(D227="","",VLOOKUP(ContractorPayroll[[#This Row],[Position / Title]],[1]Lists!I:K,3,FALSE)),"")</f>
        <v/>
      </c>
      <c r="P227" s="38" t="str">
        <f>IF(ContractorPayroll[[#This Row],[Position / Title]]="","",VLOOKUP(ContractorPayroll[[#This Row],[Position / Title]],[1]Lists!I:K,2,FALSE))</f>
        <v/>
      </c>
      <c r="Q227" s="16" t="str">
        <f>IF(E227="","",ContractorPayroll[[#This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7" s="17">
        <f>IFERROR(IF(ContractorPayroll[[#This Row],[Annual Cost of Wage Increase included in Rate Adjustment]]=0,0,S227*'[1]Facility Info Input'!$F$10),0)</f>
        <v>0</v>
      </c>
      <c r="U227" s="18">
        <f t="shared" si="12"/>
        <v>0</v>
      </c>
      <c r="V227" s="18">
        <f t="shared" si="13"/>
        <v>0</v>
      </c>
      <c r="W227" s="18">
        <f t="shared" si="14"/>
        <v>0</v>
      </c>
      <c r="X227" s="18">
        <f t="shared" si="15"/>
        <v>0</v>
      </c>
    </row>
    <row r="228" spans="1:24" x14ac:dyDescent="0.25">
      <c r="A228" s="8"/>
      <c r="B228" s="7"/>
      <c r="C228" s="8"/>
      <c r="D228" s="8"/>
      <c r="E228" s="9"/>
      <c r="F228" s="10"/>
      <c r="G228" s="10"/>
      <c r="H228" s="11"/>
      <c r="I228" s="12"/>
      <c r="J228" s="13"/>
      <c r="K228" s="13"/>
      <c r="L228" s="13"/>
      <c r="M228" s="13"/>
      <c r="N228" s="37" t="str">
        <f>ContractorPayroll[[#This Row],[Leave blank]]&amp;" "&amp;ContractorPayroll[[#This Row],[Employee number or code]]</f>
        <v xml:space="preserve"> </v>
      </c>
      <c r="O228" s="14" t="str">
        <f>_xlfn.IFNA(IF(D228="","",VLOOKUP(ContractorPayroll[[#This Row],[Position / Title]],[1]Lists!I:K,3,FALSE)),"")</f>
        <v/>
      </c>
      <c r="P228" s="38" t="str">
        <f>IF(ContractorPayroll[[#This Row],[Position / Title]]="","",VLOOKUP(ContractorPayroll[[#This Row],[Position / Title]],[1]Lists!I:K,2,FALSE))</f>
        <v/>
      </c>
      <c r="Q228" s="16" t="str">
        <f>IF(E228="","",ContractorPayroll[[#This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8" s="17">
        <f>IFERROR(IF(ContractorPayroll[[#This Row],[Annual Cost of Wage Increase included in Rate Adjustment]]=0,0,S228*'[1]Facility Info Input'!$F$10),0)</f>
        <v>0</v>
      </c>
      <c r="U228" s="18">
        <f t="shared" si="12"/>
        <v>0</v>
      </c>
      <c r="V228" s="18">
        <f t="shared" si="13"/>
        <v>0</v>
      </c>
      <c r="W228" s="18">
        <f t="shared" si="14"/>
        <v>0</v>
      </c>
      <c r="X228" s="18">
        <f t="shared" si="15"/>
        <v>0</v>
      </c>
    </row>
    <row r="229" spans="1:24" x14ac:dyDescent="0.25">
      <c r="A229" s="8"/>
      <c r="B229" s="7"/>
      <c r="C229" s="8"/>
      <c r="D229" s="8"/>
      <c r="E229" s="9"/>
      <c r="F229" s="10"/>
      <c r="G229" s="10"/>
      <c r="H229" s="11"/>
      <c r="I229" s="12"/>
      <c r="J229" s="13"/>
      <c r="K229" s="13"/>
      <c r="L229" s="13"/>
      <c r="M229" s="13"/>
      <c r="N229" s="37" t="str">
        <f>ContractorPayroll[[#This Row],[Leave blank]]&amp;" "&amp;ContractorPayroll[[#This Row],[Employee number or code]]</f>
        <v xml:space="preserve"> </v>
      </c>
      <c r="O229" s="14" t="str">
        <f>_xlfn.IFNA(IF(D229="","",VLOOKUP(ContractorPayroll[[#This Row],[Position / Title]],[1]Lists!I:K,3,FALSE)),"")</f>
        <v/>
      </c>
      <c r="P229" s="38" t="str">
        <f>IF(ContractorPayroll[[#This Row],[Position / Title]]="","",VLOOKUP(ContractorPayroll[[#This Row],[Position / Title]],[1]Lists!I:K,2,FALSE))</f>
        <v/>
      </c>
      <c r="Q229" s="16" t="str">
        <f>IF(E229="","",ContractorPayroll[[#This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9" s="17">
        <f>IFERROR(IF(ContractorPayroll[[#This Row],[Annual Cost of Wage Increase included in Rate Adjustment]]=0,0,S229*'[1]Facility Info Input'!$F$10),0)</f>
        <v>0</v>
      </c>
      <c r="U229" s="18">
        <f t="shared" si="12"/>
        <v>0</v>
      </c>
      <c r="V229" s="18">
        <f t="shared" si="13"/>
        <v>0</v>
      </c>
      <c r="W229" s="18">
        <f t="shared" si="14"/>
        <v>0</v>
      </c>
      <c r="X229" s="18">
        <f t="shared" si="15"/>
        <v>0</v>
      </c>
    </row>
    <row r="230" spans="1:24" x14ac:dyDescent="0.25">
      <c r="A230" s="8"/>
      <c r="B230" s="7"/>
      <c r="C230" s="8"/>
      <c r="D230" s="8"/>
      <c r="E230" s="9"/>
      <c r="F230" s="10"/>
      <c r="G230" s="10"/>
      <c r="H230" s="11"/>
      <c r="I230" s="12"/>
      <c r="J230" s="13"/>
      <c r="K230" s="13"/>
      <c r="L230" s="13"/>
      <c r="M230" s="13"/>
      <c r="N230" s="37" t="str">
        <f>ContractorPayroll[[#This Row],[Leave blank]]&amp;" "&amp;ContractorPayroll[[#This Row],[Employee number or code]]</f>
        <v xml:space="preserve"> </v>
      </c>
      <c r="O230" s="14" t="str">
        <f>_xlfn.IFNA(IF(D230="","",VLOOKUP(ContractorPayroll[[#This Row],[Position / Title]],[1]Lists!I:K,3,FALSE)),"")</f>
        <v/>
      </c>
      <c r="P230" s="38" t="str">
        <f>IF(ContractorPayroll[[#This Row],[Position / Title]]="","",VLOOKUP(ContractorPayroll[[#This Row],[Position / Title]],[1]Lists!I:K,2,FALSE))</f>
        <v/>
      </c>
      <c r="Q230" s="16" t="str">
        <f>IF(E230="","",ContractorPayroll[[#This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0" s="17">
        <f>IFERROR(IF(ContractorPayroll[[#This Row],[Annual Cost of Wage Increase included in Rate Adjustment]]=0,0,S230*'[1]Facility Info Input'!$F$10),0)</f>
        <v>0</v>
      </c>
      <c r="U230" s="18">
        <f t="shared" si="12"/>
        <v>0</v>
      </c>
      <c r="V230" s="18">
        <f t="shared" si="13"/>
        <v>0</v>
      </c>
      <c r="W230" s="18">
        <f t="shared" si="14"/>
        <v>0</v>
      </c>
      <c r="X230" s="18">
        <f t="shared" si="15"/>
        <v>0</v>
      </c>
    </row>
    <row r="231" spans="1:24" x14ac:dyDescent="0.25">
      <c r="A231" s="8"/>
      <c r="B231" s="7"/>
      <c r="C231" s="8"/>
      <c r="D231" s="8"/>
      <c r="E231" s="9"/>
      <c r="F231" s="10"/>
      <c r="G231" s="10"/>
      <c r="H231" s="11"/>
      <c r="I231" s="12"/>
      <c r="J231" s="13"/>
      <c r="K231" s="13"/>
      <c r="L231" s="13"/>
      <c r="M231" s="13"/>
      <c r="N231" s="37" t="str">
        <f>ContractorPayroll[[#This Row],[Leave blank]]&amp;" "&amp;ContractorPayroll[[#This Row],[Employee number or code]]</f>
        <v xml:space="preserve"> </v>
      </c>
      <c r="O231" s="14" t="str">
        <f>_xlfn.IFNA(IF(D231="","",VLOOKUP(ContractorPayroll[[#This Row],[Position / Title]],[1]Lists!I:K,3,FALSE)),"")</f>
        <v/>
      </c>
      <c r="P231" s="38" t="str">
        <f>IF(ContractorPayroll[[#This Row],[Position / Title]]="","",VLOOKUP(ContractorPayroll[[#This Row],[Position / Title]],[1]Lists!I:K,2,FALSE))</f>
        <v/>
      </c>
      <c r="Q231" s="16" t="str">
        <f>IF(E231="","",ContractorPayroll[[#This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1" s="17">
        <f>IFERROR(IF(ContractorPayroll[[#This Row],[Annual Cost of Wage Increase included in Rate Adjustment]]=0,0,S231*'[1]Facility Info Input'!$F$10),0)</f>
        <v>0</v>
      </c>
      <c r="U231" s="18">
        <f t="shared" si="12"/>
        <v>0</v>
      </c>
      <c r="V231" s="18">
        <f t="shared" si="13"/>
        <v>0</v>
      </c>
      <c r="W231" s="18">
        <f t="shared" si="14"/>
        <v>0</v>
      </c>
      <c r="X231" s="18">
        <f t="shared" si="15"/>
        <v>0</v>
      </c>
    </row>
    <row r="232" spans="1:24" x14ac:dyDescent="0.25">
      <c r="A232" s="8"/>
      <c r="B232" s="7"/>
      <c r="C232" s="8"/>
      <c r="D232" s="8"/>
      <c r="E232" s="9"/>
      <c r="F232" s="10"/>
      <c r="G232" s="10"/>
      <c r="H232" s="11"/>
      <c r="I232" s="12"/>
      <c r="J232" s="13"/>
      <c r="K232" s="13"/>
      <c r="L232" s="13"/>
      <c r="M232" s="13"/>
      <c r="N232" s="37" t="str">
        <f>ContractorPayroll[[#This Row],[Leave blank]]&amp;" "&amp;ContractorPayroll[[#This Row],[Employee number or code]]</f>
        <v xml:space="preserve"> </v>
      </c>
      <c r="O232" s="14" t="str">
        <f>_xlfn.IFNA(IF(D232="","",VLOOKUP(ContractorPayroll[[#This Row],[Position / Title]],[1]Lists!I:K,3,FALSE)),"")</f>
        <v/>
      </c>
      <c r="P232" s="38" t="str">
        <f>IF(ContractorPayroll[[#This Row],[Position / Title]]="","",VLOOKUP(ContractorPayroll[[#This Row],[Position / Title]],[1]Lists!I:K,2,FALSE))</f>
        <v/>
      </c>
      <c r="Q232" s="16" t="str">
        <f>IF(E232="","",ContractorPayroll[[#This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2" s="17">
        <f>IFERROR(IF(ContractorPayroll[[#This Row],[Annual Cost of Wage Increase included in Rate Adjustment]]=0,0,S232*'[1]Facility Info Input'!$F$10),0)</f>
        <v>0</v>
      </c>
      <c r="U232" s="18">
        <f t="shared" si="12"/>
        <v>0</v>
      </c>
      <c r="V232" s="18">
        <f t="shared" si="13"/>
        <v>0</v>
      </c>
      <c r="W232" s="18">
        <f t="shared" si="14"/>
        <v>0</v>
      </c>
      <c r="X232" s="18">
        <f t="shared" si="15"/>
        <v>0</v>
      </c>
    </row>
    <row r="233" spans="1:24" x14ac:dyDescent="0.25">
      <c r="A233" s="8"/>
      <c r="B233" s="7"/>
      <c r="C233" s="8"/>
      <c r="D233" s="8"/>
      <c r="E233" s="9"/>
      <c r="F233" s="10"/>
      <c r="G233" s="10"/>
      <c r="H233" s="11"/>
      <c r="I233" s="12"/>
      <c r="J233" s="13"/>
      <c r="K233" s="13"/>
      <c r="L233" s="13"/>
      <c r="M233" s="13"/>
      <c r="N233" s="37" t="str">
        <f>ContractorPayroll[[#This Row],[Leave blank]]&amp;" "&amp;ContractorPayroll[[#This Row],[Employee number or code]]</f>
        <v xml:space="preserve"> </v>
      </c>
      <c r="O233" s="14" t="str">
        <f>_xlfn.IFNA(IF(D233="","",VLOOKUP(ContractorPayroll[[#This Row],[Position / Title]],[1]Lists!I:K,3,FALSE)),"")</f>
        <v/>
      </c>
      <c r="P233" s="38" t="str">
        <f>IF(ContractorPayroll[[#This Row],[Position / Title]]="","",VLOOKUP(ContractorPayroll[[#This Row],[Position / Title]],[1]Lists!I:K,2,FALSE))</f>
        <v/>
      </c>
      <c r="Q233" s="16" t="str">
        <f>IF(E233="","",ContractorPayroll[[#This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3" s="17">
        <f>IFERROR(IF(ContractorPayroll[[#This Row],[Annual Cost of Wage Increase included in Rate Adjustment]]=0,0,S233*'[1]Facility Info Input'!$F$10),0)</f>
        <v>0</v>
      </c>
      <c r="U233" s="18">
        <f t="shared" si="12"/>
        <v>0</v>
      </c>
      <c r="V233" s="18">
        <f t="shared" si="13"/>
        <v>0</v>
      </c>
      <c r="W233" s="18">
        <f t="shared" si="14"/>
        <v>0</v>
      </c>
      <c r="X233" s="18">
        <f t="shared" si="15"/>
        <v>0</v>
      </c>
    </row>
    <row r="234" spans="1:24" x14ac:dyDescent="0.25">
      <c r="A234" s="8"/>
      <c r="B234" s="7"/>
      <c r="C234" s="8"/>
      <c r="D234" s="8"/>
      <c r="E234" s="9"/>
      <c r="F234" s="10"/>
      <c r="G234" s="10"/>
      <c r="H234" s="11"/>
      <c r="I234" s="12"/>
      <c r="J234" s="13"/>
      <c r="K234" s="13"/>
      <c r="L234" s="13"/>
      <c r="M234" s="13"/>
      <c r="N234" s="37" t="str">
        <f>ContractorPayroll[[#This Row],[Leave blank]]&amp;" "&amp;ContractorPayroll[[#This Row],[Employee number or code]]</f>
        <v xml:space="preserve"> </v>
      </c>
      <c r="O234" s="14" t="str">
        <f>_xlfn.IFNA(IF(D234="","",VLOOKUP(ContractorPayroll[[#This Row],[Position / Title]],[1]Lists!I:K,3,FALSE)),"")</f>
        <v/>
      </c>
      <c r="P234" s="38" t="str">
        <f>IF(ContractorPayroll[[#This Row],[Position / Title]]="","",VLOOKUP(ContractorPayroll[[#This Row],[Position / Title]],[1]Lists!I:K,2,FALSE))</f>
        <v/>
      </c>
      <c r="Q234" s="16" t="str">
        <f>IF(E234="","",ContractorPayroll[[#This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4" s="17">
        <f>IFERROR(IF(ContractorPayroll[[#This Row],[Annual Cost of Wage Increase included in Rate Adjustment]]=0,0,S234*'[1]Facility Info Input'!$F$10),0)</f>
        <v>0</v>
      </c>
      <c r="U234" s="18">
        <f t="shared" si="12"/>
        <v>0</v>
      </c>
      <c r="V234" s="18">
        <f t="shared" si="13"/>
        <v>0</v>
      </c>
      <c r="W234" s="18">
        <f t="shared" si="14"/>
        <v>0</v>
      </c>
      <c r="X234" s="18">
        <f t="shared" si="15"/>
        <v>0</v>
      </c>
    </row>
    <row r="235" spans="1:24" x14ac:dyDescent="0.25">
      <c r="A235" s="8"/>
      <c r="B235" s="7"/>
      <c r="C235" s="8"/>
      <c r="D235" s="8"/>
      <c r="E235" s="9"/>
      <c r="F235" s="10"/>
      <c r="G235" s="10"/>
      <c r="H235" s="11"/>
      <c r="I235" s="12"/>
      <c r="J235" s="13"/>
      <c r="K235" s="13"/>
      <c r="L235" s="13"/>
      <c r="M235" s="13"/>
      <c r="N235" s="37" t="str">
        <f>ContractorPayroll[[#This Row],[Leave blank]]&amp;" "&amp;ContractorPayroll[[#This Row],[Employee number or code]]</f>
        <v xml:space="preserve"> </v>
      </c>
      <c r="O235" s="14" t="str">
        <f>_xlfn.IFNA(IF(D235="","",VLOOKUP(ContractorPayroll[[#This Row],[Position / Title]],[1]Lists!I:K,3,FALSE)),"")</f>
        <v/>
      </c>
      <c r="P235" s="38" t="str">
        <f>IF(ContractorPayroll[[#This Row],[Position / Title]]="","",VLOOKUP(ContractorPayroll[[#This Row],[Position / Title]],[1]Lists!I:K,2,FALSE))</f>
        <v/>
      </c>
      <c r="Q235" s="16" t="str">
        <f>IF(E235="","",ContractorPayroll[[#This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5" s="17">
        <f>IFERROR(IF(ContractorPayroll[[#This Row],[Annual Cost of Wage Increase included in Rate Adjustment]]=0,0,S235*'[1]Facility Info Input'!$F$10),0)</f>
        <v>0</v>
      </c>
      <c r="U235" s="18">
        <f t="shared" si="12"/>
        <v>0</v>
      </c>
      <c r="V235" s="18">
        <f t="shared" si="13"/>
        <v>0</v>
      </c>
      <c r="W235" s="18">
        <f t="shared" si="14"/>
        <v>0</v>
      </c>
      <c r="X235" s="18">
        <f t="shared" si="15"/>
        <v>0</v>
      </c>
    </row>
    <row r="236" spans="1:24" x14ac:dyDescent="0.25">
      <c r="A236" s="8"/>
      <c r="B236" s="7"/>
      <c r="C236" s="8"/>
      <c r="D236" s="8"/>
      <c r="E236" s="9"/>
      <c r="F236" s="10"/>
      <c r="G236" s="10"/>
      <c r="H236" s="11"/>
      <c r="I236" s="12"/>
      <c r="J236" s="13"/>
      <c r="K236" s="13"/>
      <c r="L236" s="13"/>
      <c r="M236" s="13"/>
      <c r="N236" s="37" t="str">
        <f>ContractorPayroll[[#This Row],[Leave blank]]&amp;" "&amp;ContractorPayroll[[#This Row],[Employee number or code]]</f>
        <v xml:space="preserve"> </v>
      </c>
      <c r="O236" s="14" t="str">
        <f>_xlfn.IFNA(IF(D236="","",VLOOKUP(ContractorPayroll[[#This Row],[Position / Title]],[1]Lists!I:K,3,FALSE)),"")</f>
        <v/>
      </c>
      <c r="P236" s="38" t="str">
        <f>IF(ContractorPayroll[[#This Row],[Position / Title]]="","",VLOOKUP(ContractorPayroll[[#This Row],[Position / Title]],[1]Lists!I:K,2,FALSE))</f>
        <v/>
      </c>
      <c r="Q236" s="16" t="str">
        <f>IF(E236="","",ContractorPayroll[[#This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6" s="17">
        <f>IFERROR(IF(ContractorPayroll[[#This Row],[Annual Cost of Wage Increase included in Rate Adjustment]]=0,0,S236*'[1]Facility Info Input'!$F$10),0)</f>
        <v>0</v>
      </c>
      <c r="U236" s="18">
        <f t="shared" si="12"/>
        <v>0</v>
      </c>
      <c r="V236" s="18">
        <f t="shared" si="13"/>
        <v>0</v>
      </c>
      <c r="W236" s="18">
        <f t="shared" si="14"/>
        <v>0</v>
      </c>
      <c r="X236" s="18">
        <f t="shared" si="15"/>
        <v>0</v>
      </c>
    </row>
    <row r="237" spans="1:24" x14ac:dyDescent="0.25">
      <c r="A237" s="8"/>
      <c r="B237" s="7"/>
      <c r="C237" s="8"/>
      <c r="D237" s="8"/>
      <c r="E237" s="9"/>
      <c r="F237" s="10"/>
      <c r="G237" s="10"/>
      <c r="H237" s="11"/>
      <c r="I237" s="12"/>
      <c r="J237" s="13"/>
      <c r="K237" s="13"/>
      <c r="L237" s="13"/>
      <c r="M237" s="13"/>
      <c r="N237" s="37" t="str">
        <f>ContractorPayroll[[#This Row],[Leave blank]]&amp;" "&amp;ContractorPayroll[[#This Row],[Employee number or code]]</f>
        <v xml:space="preserve"> </v>
      </c>
      <c r="O237" s="14" t="str">
        <f>_xlfn.IFNA(IF(D237="","",VLOOKUP(ContractorPayroll[[#This Row],[Position / Title]],[1]Lists!I:K,3,FALSE)),"")</f>
        <v/>
      </c>
      <c r="P237" s="38" t="str">
        <f>IF(ContractorPayroll[[#This Row],[Position / Title]]="","",VLOOKUP(ContractorPayroll[[#This Row],[Position / Title]],[1]Lists!I:K,2,FALSE))</f>
        <v/>
      </c>
      <c r="Q237" s="16" t="str">
        <f>IF(E237="","",ContractorPayroll[[#This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7" s="17">
        <f>IFERROR(IF(ContractorPayroll[[#This Row],[Annual Cost of Wage Increase included in Rate Adjustment]]=0,0,S237*'[1]Facility Info Input'!$F$10),0)</f>
        <v>0</v>
      </c>
      <c r="U237" s="18">
        <f t="shared" si="12"/>
        <v>0</v>
      </c>
      <c r="V237" s="18">
        <f t="shared" si="13"/>
        <v>0</v>
      </c>
      <c r="W237" s="18">
        <f t="shared" si="14"/>
        <v>0</v>
      </c>
      <c r="X237" s="18">
        <f t="shared" si="15"/>
        <v>0</v>
      </c>
    </row>
    <row r="238" spans="1:24" x14ac:dyDescent="0.25">
      <c r="A238" s="8"/>
      <c r="B238" s="7"/>
      <c r="C238" s="8"/>
      <c r="D238" s="8"/>
      <c r="E238" s="9"/>
      <c r="F238" s="10"/>
      <c r="G238" s="10"/>
      <c r="H238" s="11"/>
      <c r="I238" s="12"/>
      <c r="J238" s="13"/>
      <c r="K238" s="13"/>
      <c r="L238" s="13"/>
      <c r="M238" s="13"/>
      <c r="N238" s="37" t="str">
        <f>ContractorPayroll[[#This Row],[Leave blank]]&amp;" "&amp;ContractorPayroll[[#This Row],[Employee number or code]]</f>
        <v xml:space="preserve"> </v>
      </c>
      <c r="O238" s="14" t="str">
        <f>_xlfn.IFNA(IF(D238="","",VLOOKUP(ContractorPayroll[[#This Row],[Position / Title]],[1]Lists!I:K,3,FALSE)),"")</f>
        <v/>
      </c>
      <c r="P238" s="38" t="str">
        <f>IF(ContractorPayroll[[#This Row],[Position / Title]]="","",VLOOKUP(ContractorPayroll[[#This Row],[Position / Title]],[1]Lists!I:K,2,FALSE))</f>
        <v/>
      </c>
      <c r="Q238" s="16" t="str">
        <f>IF(E238="","",ContractorPayroll[[#This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8" s="17">
        <f>IFERROR(IF(ContractorPayroll[[#This Row],[Annual Cost of Wage Increase included in Rate Adjustment]]=0,0,S238*'[1]Facility Info Input'!$F$10),0)</f>
        <v>0</v>
      </c>
      <c r="U238" s="18">
        <f t="shared" si="12"/>
        <v>0</v>
      </c>
      <c r="V238" s="18">
        <f t="shared" si="13"/>
        <v>0</v>
      </c>
      <c r="W238" s="18">
        <f t="shared" si="14"/>
        <v>0</v>
      </c>
      <c r="X238" s="18">
        <f t="shared" si="15"/>
        <v>0</v>
      </c>
    </row>
    <row r="239" spans="1:24" x14ac:dyDescent="0.25">
      <c r="A239" s="8"/>
      <c r="B239" s="7"/>
      <c r="C239" s="8"/>
      <c r="D239" s="8"/>
      <c r="E239" s="9"/>
      <c r="F239" s="10"/>
      <c r="G239" s="10"/>
      <c r="H239" s="11"/>
      <c r="I239" s="12"/>
      <c r="J239" s="13"/>
      <c r="K239" s="13"/>
      <c r="L239" s="13"/>
      <c r="M239" s="13"/>
      <c r="N239" s="37" t="str">
        <f>ContractorPayroll[[#This Row],[Leave blank]]&amp;" "&amp;ContractorPayroll[[#This Row],[Employee number or code]]</f>
        <v xml:space="preserve"> </v>
      </c>
      <c r="O239" s="14" t="str">
        <f>_xlfn.IFNA(IF(D239="","",VLOOKUP(ContractorPayroll[[#This Row],[Position / Title]],[1]Lists!I:K,3,FALSE)),"")</f>
        <v/>
      </c>
      <c r="P239" s="38" t="str">
        <f>IF(ContractorPayroll[[#This Row],[Position / Title]]="","",VLOOKUP(ContractorPayroll[[#This Row],[Position / Title]],[1]Lists!I:K,2,FALSE))</f>
        <v/>
      </c>
      <c r="Q239" s="16" t="str">
        <f>IF(E239="","",ContractorPayroll[[#This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9" s="17">
        <f>IFERROR(IF(ContractorPayroll[[#This Row],[Annual Cost of Wage Increase included in Rate Adjustment]]=0,0,S239*'[1]Facility Info Input'!$F$10),0)</f>
        <v>0</v>
      </c>
      <c r="U239" s="18">
        <f t="shared" si="12"/>
        <v>0</v>
      </c>
      <c r="V239" s="18">
        <f t="shared" si="13"/>
        <v>0</v>
      </c>
      <c r="W239" s="18">
        <f t="shared" si="14"/>
        <v>0</v>
      </c>
      <c r="X239" s="18">
        <f t="shared" si="15"/>
        <v>0</v>
      </c>
    </row>
    <row r="240" spans="1:24" x14ac:dyDescent="0.25">
      <c r="A240" s="8"/>
      <c r="B240" s="7"/>
      <c r="C240" s="8"/>
      <c r="D240" s="8"/>
      <c r="E240" s="9"/>
      <c r="F240" s="10"/>
      <c r="G240" s="10"/>
      <c r="H240" s="11"/>
      <c r="I240" s="12"/>
      <c r="J240" s="13"/>
      <c r="K240" s="13"/>
      <c r="L240" s="13"/>
      <c r="M240" s="13"/>
      <c r="N240" s="37" t="str">
        <f>ContractorPayroll[[#This Row],[Leave blank]]&amp;" "&amp;ContractorPayroll[[#This Row],[Employee number or code]]</f>
        <v xml:space="preserve"> </v>
      </c>
      <c r="O240" s="14" t="str">
        <f>_xlfn.IFNA(IF(D240="","",VLOOKUP(ContractorPayroll[[#This Row],[Position / Title]],[1]Lists!I:K,3,FALSE)),"")</f>
        <v/>
      </c>
      <c r="P240" s="38" t="str">
        <f>IF(ContractorPayroll[[#This Row],[Position / Title]]="","",VLOOKUP(ContractorPayroll[[#This Row],[Position / Title]],[1]Lists!I:K,2,FALSE))</f>
        <v/>
      </c>
      <c r="Q240" s="16" t="str">
        <f>IF(E240="","",ContractorPayroll[[#This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0" s="17">
        <f>IFERROR(IF(ContractorPayroll[[#This Row],[Annual Cost of Wage Increase included in Rate Adjustment]]=0,0,S240*'[1]Facility Info Input'!$F$10),0)</f>
        <v>0</v>
      </c>
      <c r="U240" s="18">
        <f t="shared" si="12"/>
        <v>0</v>
      </c>
      <c r="V240" s="18">
        <f t="shared" si="13"/>
        <v>0</v>
      </c>
      <c r="W240" s="18">
        <f t="shared" si="14"/>
        <v>0</v>
      </c>
      <c r="X240" s="18">
        <f t="shared" si="15"/>
        <v>0</v>
      </c>
    </row>
    <row r="241" spans="1:24" x14ac:dyDescent="0.25">
      <c r="A241" s="8"/>
      <c r="B241" s="7"/>
      <c r="C241" s="8"/>
      <c r="D241" s="8"/>
      <c r="E241" s="9"/>
      <c r="F241" s="10"/>
      <c r="G241" s="10"/>
      <c r="H241" s="11"/>
      <c r="I241" s="12"/>
      <c r="J241" s="13"/>
      <c r="K241" s="13"/>
      <c r="L241" s="13"/>
      <c r="M241" s="13"/>
      <c r="N241" s="37" t="str">
        <f>ContractorPayroll[[#This Row],[Leave blank]]&amp;" "&amp;ContractorPayroll[[#This Row],[Employee number or code]]</f>
        <v xml:space="preserve"> </v>
      </c>
      <c r="O241" s="14" t="str">
        <f>_xlfn.IFNA(IF(D241="","",VLOOKUP(ContractorPayroll[[#This Row],[Position / Title]],[1]Lists!I:K,3,FALSE)),"")</f>
        <v/>
      </c>
      <c r="P241" s="38" t="str">
        <f>IF(ContractorPayroll[[#This Row],[Position / Title]]="","",VLOOKUP(ContractorPayroll[[#This Row],[Position / Title]],[1]Lists!I:K,2,FALSE))</f>
        <v/>
      </c>
      <c r="Q241" s="16" t="str">
        <f>IF(E241="","",ContractorPayroll[[#This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1" s="17">
        <f>IFERROR(IF(ContractorPayroll[[#This Row],[Annual Cost of Wage Increase included in Rate Adjustment]]=0,0,S241*'[1]Facility Info Input'!$F$10),0)</f>
        <v>0</v>
      </c>
      <c r="U241" s="18">
        <f t="shared" si="12"/>
        <v>0</v>
      </c>
      <c r="V241" s="18">
        <f t="shared" si="13"/>
        <v>0</v>
      </c>
      <c r="W241" s="18">
        <f t="shared" si="14"/>
        <v>0</v>
      </c>
      <c r="X241" s="18">
        <f t="shared" si="15"/>
        <v>0</v>
      </c>
    </row>
    <row r="242" spans="1:24" x14ac:dyDescent="0.25">
      <c r="A242" s="8"/>
      <c r="B242" s="7"/>
      <c r="C242" s="8"/>
      <c r="D242" s="8"/>
      <c r="E242" s="9"/>
      <c r="F242" s="10"/>
      <c r="G242" s="10"/>
      <c r="H242" s="11"/>
      <c r="I242" s="12"/>
      <c r="J242" s="13"/>
      <c r="K242" s="13"/>
      <c r="L242" s="13"/>
      <c r="M242" s="13"/>
      <c r="N242" s="37" t="str">
        <f>ContractorPayroll[[#This Row],[Leave blank]]&amp;" "&amp;ContractorPayroll[[#This Row],[Employee number or code]]</f>
        <v xml:space="preserve"> </v>
      </c>
      <c r="O242" s="14" t="str">
        <f>_xlfn.IFNA(IF(D242="","",VLOOKUP(ContractorPayroll[[#This Row],[Position / Title]],[1]Lists!I:K,3,FALSE)),"")</f>
        <v/>
      </c>
      <c r="P242" s="38" t="str">
        <f>IF(ContractorPayroll[[#This Row],[Position / Title]]="","",VLOOKUP(ContractorPayroll[[#This Row],[Position / Title]],[1]Lists!I:K,2,FALSE))</f>
        <v/>
      </c>
      <c r="Q242" s="16" t="str">
        <f>IF(E242="","",ContractorPayroll[[#This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2" s="17">
        <f>IFERROR(IF(ContractorPayroll[[#This Row],[Annual Cost of Wage Increase included in Rate Adjustment]]=0,0,S242*'[1]Facility Info Input'!$F$10),0)</f>
        <v>0</v>
      </c>
      <c r="U242" s="18">
        <f t="shared" si="12"/>
        <v>0</v>
      </c>
      <c r="V242" s="18">
        <f t="shared" si="13"/>
        <v>0</v>
      </c>
      <c r="W242" s="18">
        <f t="shared" si="14"/>
        <v>0</v>
      </c>
      <c r="X242" s="18">
        <f t="shared" si="15"/>
        <v>0</v>
      </c>
    </row>
    <row r="243" spans="1:24" x14ac:dyDescent="0.25">
      <c r="A243" s="8"/>
      <c r="B243" s="7"/>
      <c r="C243" s="8"/>
      <c r="D243" s="8"/>
      <c r="E243" s="9"/>
      <c r="F243" s="10"/>
      <c r="G243" s="10"/>
      <c r="H243" s="11"/>
      <c r="I243" s="12"/>
      <c r="J243" s="13"/>
      <c r="K243" s="13"/>
      <c r="L243" s="13"/>
      <c r="M243" s="13"/>
      <c r="N243" s="37" t="str">
        <f>ContractorPayroll[[#This Row],[Leave blank]]&amp;" "&amp;ContractorPayroll[[#This Row],[Employee number or code]]</f>
        <v xml:space="preserve"> </v>
      </c>
      <c r="O243" s="14" t="str">
        <f>_xlfn.IFNA(IF(D243="","",VLOOKUP(ContractorPayroll[[#This Row],[Position / Title]],[1]Lists!I:K,3,FALSE)),"")</f>
        <v/>
      </c>
      <c r="P243" s="38" t="str">
        <f>IF(ContractorPayroll[[#This Row],[Position / Title]]="","",VLOOKUP(ContractorPayroll[[#This Row],[Position / Title]],[1]Lists!I:K,2,FALSE))</f>
        <v/>
      </c>
      <c r="Q243" s="16" t="str">
        <f>IF(E243="","",ContractorPayroll[[#This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3" s="17">
        <f>IFERROR(IF(ContractorPayroll[[#This Row],[Annual Cost of Wage Increase included in Rate Adjustment]]=0,0,S243*'[1]Facility Info Input'!$F$10),0)</f>
        <v>0</v>
      </c>
      <c r="U243" s="18">
        <f t="shared" si="12"/>
        <v>0</v>
      </c>
      <c r="V243" s="18">
        <f t="shared" si="13"/>
        <v>0</v>
      </c>
      <c r="W243" s="18">
        <f t="shared" si="14"/>
        <v>0</v>
      </c>
      <c r="X243" s="18">
        <f t="shared" si="15"/>
        <v>0</v>
      </c>
    </row>
    <row r="244" spans="1:24" x14ac:dyDescent="0.25">
      <c r="A244" s="8"/>
      <c r="B244" s="7"/>
      <c r="C244" s="8"/>
      <c r="D244" s="8"/>
      <c r="E244" s="9"/>
      <c r="F244" s="10"/>
      <c r="G244" s="10"/>
      <c r="H244" s="11"/>
      <c r="I244" s="12"/>
      <c r="J244" s="13"/>
      <c r="K244" s="13"/>
      <c r="L244" s="13"/>
      <c r="M244" s="13"/>
      <c r="N244" s="37" t="str">
        <f>ContractorPayroll[[#This Row],[Leave blank]]&amp;" "&amp;ContractorPayroll[[#This Row],[Employee number or code]]</f>
        <v xml:space="preserve"> </v>
      </c>
      <c r="O244" s="14" t="str">
        <f>_xlfn.IFNA(IF(D244="","",VLOOKUP(ContractorPayroll[[#This Row],[Position / Title]],[1]Lists!I:K,3,FALSE)),"")</f>
        <v/>
      </c>
      <c r="P244" s="38" t="str">
        <f>IF(ContractorPayroll[[#This Row],[Position / Title]]="","",VLOOKUP(ContractorPayroll[[#This Row],[Position / Title]],[1]Lists!I:K,2,FALSE))</f>
        <v/>
      </c>
      <c r="Q244" s="16" t="str">
        <f>IF(E244="","",ContractorPayroll[[#This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4" s="17">
        <f>IFERROR(IF(ContractorPayroll[[#This Row],[Annual Cost of Wage Increase included in Rate Adjustment]]=0,0,S244*'[1]Facility Info Input'!$F$10),0)</f>
        <v>0</v>
      </c>
      <c r="U244" s="18">
        <f t="shared" si="12"/>
        <v>0</v>
      </c>
      <c r="V244" s="18">
        <f t="shared" si="13"/>
        <v>0</v>
      </c>
      <c r="W244" s="18">
        <f t="shared" si="14"/>
        <v>0</v>
      </c>
      <c r="X244" s="18">
        <f t="shared" si="15"/>
        <v>0</v>
      </c>
    </row>
    <row r="245" spans="1:24" x14ac:dyDescent="0.25">
      <c r="A245" s="8"/>
      <c r="B245" s="7"/>
      <c r="C245" s="8"/>
      <c r="D245" s="8"/>
      <c r="E245" s="9"/>
      <c r="F245" s="10"/>
      <c r="G245" s="10"/>
      <c r="H245" s="11"/>
      <c r="I245" s="12"/>
      <c r="J245" s="13"/>
      <c r="K245" s="13"/>
      <c r="L245" s="13"/>
      <c r="M245" s="13"/>
      <c r="N245" s="37" t="str">
        <f>ContractorPayroll[[#This Row],[Leave blank]]&amp;" "&amp;ContractorPayroll[[#This Row],[Employee number or code]]</f>
        <v xml:space="preserve"> </v>
      </c>
      <c r="O245" s="14" t="str">
        <f>_xlfn.IFNA(IF(D245="","",VLOOKUP(ContractorPayroll[[#This Row],[Position / Title]],[1]Lists!I:K,3,FALSE)),"")</f>
        <v/>
      </c>
      <c r="P245" s="38" t="str">
        <f>IF(ContractorPayroll[[#This Row],[Position / Title]]="","",VLOOKUP(ContractorPayroll[[#This Row],[Position / Title]],[1]Lists!I:K,2,FALSE))</f>
        <v/>
      </c>
      <c r="Q245" s="16" t="str">
        <f>IF(E245="","",ContractorPayroll[[#This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5" s="17">
        <f>IFERROR(IF(ContractorPayroll[[#This Row],[Annual Cost of Wage Increase included in Rate Adjustment]]=0,0,S245*'[1]Facility Info Input'!$F$10),0)</f>
        <v>0</v>
      </c>
      <c r="U245" s="18">
        <f t="shared" si="12"/>
        <v>0</v>
      </c>
      <c r="V245" s="18">
        <f t="shared" si="13"/>
        <v>0</v>
      </c>
      <c r="W245" s="18">
        <f t="shared" si="14"/>
        <v>0</v>
      </c>
      <c r="X245" s="18">
        <f t="shared" si="15"/>
        <v>0</v>
      </c>
    </row>
    <row r="246" spans="1:24" x14ac:dyDescent="0.25">
      <c r="A246" s="8"/>
      <c r="B246" s="7"/>
      <c r="C246" s="8"/>
      <c r="D246" s="8"/>
      <c r="E246" s="9"/>
      <c r="F246" s="10"/>
      <c r="G246" s="10"/>
      <c r="H246" s="11"/>
      <c r="I246" s="12"/>
      <c r="J246" s="13"/>
      <c r="K246" s="13"/>
      <c r="L246" s="13"/>
      <c r="M246" s="13"/>
      <c r="N246" s="37" t="str">
        <f>ContractorPayroll[[#This Row],[Leave blank]]&amp;" "&amp;ContractorPayroll[[#This Row],[Employee number or code]]</f>
        <v xml:space="preserve"> </v>
      </c>
      <c r="O246" s="14" t="str">
        <f>_xlfn.IFNA(IF(D246="","",VLOOKUP(ContractorPayroll[[#This Row],[Position / Title]],[1]Lists!I:K,3,FALSE)),"")</f>
        <v/>
      </c>
      <c r="P246" s="38" t="str">
        <f>IF(ContractorPayroll[[#This Row],[Position / Title]]="","",VLOOKUP(ContractorPayroll[[#This Row],[Position / Title]],[1]Lists!I:K,2,FALSE))</f>
        <v/>
      </c>
      <c r="Q246" s="16" t="str">
        <f>IF(E246="","",ContractorPayroll[[#This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6" s="17">
        <f>IFERROR(IF(ContractorPayroll[[#This Row],[Annual Cost of Wage Increase included in Rate Adjustment]]=0,0,S246*'[1]Facility Info Input'!$F$10),0)</f>
        <v>0</v>
      </c>
      <c r="U246" s="18">
        <f t="shared" si="12"/>
        <v>0</v>
      </c>
      <c r="V246" s="18">
        <f t="shared" si="13"/>
        <v>0</v>
      </c>
      <c r="W246" s="18">
        <f t="shared" si="14"/>
        <v>0</v>
      </c>
      <c r="X246" s="18">
        <f t="shared" si="15"/>
        <v>0</v>
      </c>
    </row>
    <row r="247" spans="1:24" x14ac:dyDescent="0.25">
      <c r="A247" s="8"/>
      <c r="B247" s="7"/>
      <c r="C247" s="8"/>
      <c r="D247" s="8"/>
      <c r="E247" s="9"/>
      <c r="F247" s="10"/>
      <c r="G247" s="10"/>
      <c r="H247" s="11"/>
      <c r="I247" s="12"/>
      <c r="J247" s="13"/>
      <c r="K247" s="13"/>
      <c r="L247" s="13"/>
      <c r="M247" s="13"/>
      <c r="N247" s="37" t="str">
        <f>ContractorPayroll[[#This Row],[Leave blank]]&amp;" "&amp;ContractorPayroll[[#This Row],[Employee number or code]]</f>
        <v xml:space="preserve"> </v>
      </c>
      <c r="O247" s="14" t="str">
        <f>_xlfn.IFNA(IF(D247="","",VLOOKUP(ContractorPayroll[[#This Row],[Position / Title]],[1]Lists!I:K,3,FALSE)),"")</f>
        <v/>
      </c>
      <c r="P247" s="38" t="str">
        <f>IF(ContractorPayroll[[#This Row],[Position / Title]]="","",VLOOKUP(ContractorPayroll[[#This Row],[Position / Title]],[1]Lists!I:K,2,FALSE))</f>
        <v/>
      </c>
      <c r="Q247" s="16" t="str">
        <f>IF(E247="","",ContractorPayroll[[#This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7" s="17">
        <f>IFERROR(IF(ContractorPayroll[[#This Row],[Annual Cost of Wage Increase included in Rate Adjustment]]=0,0,S247*'[1]Facility Info Input'!$F$10),0)</f>
        <v>0</v>
      </c>
      <c r="U247" s="18">
        <f t="shared" si="12"/>
        <v>0</v>
      </c>
      <c r="V247" s="18">
        <f t="shared" si="13"/>
        <v>0</v>
      </c>
      <c r="W247" s="18">
        <f t="shared" si="14"/>
        <v>0</v>
      </c>
      <c r="X247" s="18">
        <f t="shared" si="15"/>
        <v>0</v>
      </c>
    </row>
    <row r="248" spans="1:24" x14ac:dyDescent="0.25">
      <c r="A248" s="8"/>
      <c r="B248" s="7"/>
      <c r="C248" s="8"/>
      <c r="D248" s="8"/>
      <c r="E248" s="9"/>
      <c r="F248" s="10"/>
      <c r="G248" s="10"/>
      <c r="H248" s="11"/>
      <c r="I248" s="12"/>
      <c r="J248" s="13"/>
      <c r="K248" s="13"/>
      <c r="L248" s="13"/>
      <c r="M248" s="13"/>
      <c r="N248" s="37" t="str">
        <f>ContractorPayroll[[#This Row],[Leave blank]]&amp;" "&amp;ContractorPayroll[[#This Row],[Employee number or code]]</f>
        <v xml:space="preserve"> </v>
      </c>
      <c r="O248" s="14" t="str">
        <f>_xlfn.IFNA(IF(D248="","",VLOOKUP(ContractorPayroll[[#This Row],[Position / Title]],[1]Lists!I:K,3,FALSE)),"")</f>
        <v/>
      </c>
      <c r="P248" s="38" t="str">
        <f>IF(ContractorPayroll[[#This Row],[Position / Title]]="","",VLOOKUP(ContractorPayroll[[#This Row],[Position / Title]],[1]Lists!I:K,2,FALSE))</f>
        <v/>
      </c>
      <c r="Q248" s="16" t="str">
        <f>IF(E248="","",ContractorPayroll[[#This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8" s="17">
        <f>IFERROR(IF(ContractorPayroll[[#This Row],[Annual Cost of Wage Increase included in Rate Adjustment]]=0,0,S248*'[1]Facility Info Input'!$F$10),0)</f>
        <v>0</v>
      </c>
      <c r="U248" s="18">
        <f t="shared" si="12"/>
        <v>0</v>
      </c>
      <c r="V248" s="18">
        <f t="shared" si="13"/>
        <v>0</v>
      </c>
      <c r="W248" s="18">
        <f t="shared" si="14"/>
        <v>0</v>
      </c>
      <c r="X248" s="18">
        <f t="shared" si="15"/>
        <v>0</v>
      </c>
    </row>
    <row r="249" spans="1:24" x14ac:dyDescent="0.25">
      <c r="A249" s="8"/>
      <c r="B249" s="7"/>
      <c r="C249" s="8"/>
      <c r="D249" s="8"/>
      <c r="E249" s="9"/>
      <c r="F249" s="10"/>
      <c r="G249" s="10"/>
      <c r="H249" s="11"/>
      <c r="I249" s="12"/>
      <c r="J249" s="13"/>
      <c r="K249" s="13"/>
      <c r="L249" s="13"/>
      <c r="M249" s="13"/>
      <c r="N249" s="37" t="str">
        <f>ContractorPayroll[[#This Row],[Leave blank]]&amp;" "&amp;ContractorPayroll[[#This Row],[Employee number or code]]</f>
        <v xml:space="preserve"> </v>
      </c>
      <c r="O249" s="14" t="str">
        <f>_xlfn.IFNA(IF(D249="","",VLOOKUP(ContractorPayroll[[#This Row],[Position / Title]],[1]Lists!I:K,3,FALSE)),"")</f>
        <v/>
      </c>
      <c r="P249" s="38" t="str">
        <f>IF(ContractorPayroll[[#This Row],[Position / Title]]="","",VLOOKUP(ContractorPayroll[[#This Row],[Position / Title]],[1]Lists!I:K,2,FALSE))</f>
        <v/>
      </c>
      <c r="Q249" s="16" t="str">
        <f>IF(E249="","",ContractorPayroll[[#This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9" s="17">
        <f>IFERROR(IF(ContractorPayroll[[#This Row],[Annual Cost of Wage Increase included in Rate Adjustment]]=0,0,S249*'[1]Facility Info Input'!$F$10),0)</f>
        <v>0</v>
      </c>
      <c r="U249" s="18">
        <f t="shared" si="12"/>
        <v>0</v>
      </c>
      <c r="V249" s="18">
        <f t="shared" si="13"/>
        <v>0</v>
      </c>
      <c r="W249" s="18">
        <f t="shared" si="14"/>
        <v>0</v>
      </c>
      <c r="X249" s="18">
        <f t="shared" si="15"/>
        <v>0</v>
      </c>
    </row>
    <row r="250" spans="1:24" x14ac:dyDescent="0.25">
      <c r="A250" s="8"/>
      <c r="B250" s="7"/>
      <c r="C250" s="8"/>
      <c r="D250" s="8"/>
      <c r="E250" s="9"/>
      <c r="F250" s="10"/>
      <c r="G250" s="10"/>
      <c r="H250" s="11"/>
      <c r="I250" s="12"/>
      <c r="J250" s="13"/>
      <c r="K250" s="13"/>
      <c r="L250" s="13"/>
      <c r="M250" s="13"/>
      <c r="N250" s="37" t="str">
        <f>ContractorPayroll[[#This Row],[Leave blank]]&amp;" "&amp;ContractorPayroll[[#This Row],[Employee number or code]]</f>
        <v xml:space="preserve"> </v>
      </c>
      <c r="O250" s="14" t="str">
        <f>_xlfn.IFNA(IF(D250="","",VLOOKUP(ContractorPayroll[[#This Row],[Position / Title]],[1]Lists!I:K,3,FALSE)),"")</f>
        <v/>
      </c>
      <c r="P250" s="38" t="str">
        <f>IF(ContractorPayroll[[#This Row],[Position / Title]]="","",VLOOKUP(ContractorPayroll[[#This Row],[Position / Title]],[1]Lists!I:K,2,FALSE))</f>
        <v/>
      </c>
      <c r="Q250" s="16" t="str">
        <f>IF(E250="","",ContractorPayroll[[#This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0" s="17">
        <f>IFERROR(IF(ContractorPayroll[[#This Row],[Annual Cost of Wage Increase included in Rate Adjustment]]=0,0,S250*'[1]Facility Info Input'!$F$10),0)</f>
        <v>0</v>
      </c>
      <c r="U250" s="18">
        <f t="shared" si="12"/>
        <v>0</v>
      </c>
      <c r="V250" s="18">
        <f t="shared" si="13"/>
        <v>0</v>
      </c>
      <c r="W250" s="18">
        <f t="shared" si="14"/>
        <v>0</v>
      </c>
      <c r="X250" s="18">
        <f t="shared" si="15"/>
        <v>0</v>
      </c>
    </row>
    <row r="251" spans="1:24" x14ac:dyDescent="0.25">
      <c r="A251" s="8"/>
      <c r="B251" s="7"/>
      <c r="C251" s="8"/>
      <c r="D251" s="8"/>
      <c r="E251" s="9"/>
      <c r="F251" s="10"/>
      <c r="G251" s="10"/>
      <c r="H251" s="11"/>
      <c r="I251" s="12"/>
      <c r="J251" s="13"/>
      <c r="K251" s="13"/>
      <c r="L251" s="13"/>
      <c r="M251" s="13"/>
      <c r="N251" s="37" t="str">
        <f>ContractorPayroll[[#This Row],[Leave blank]]&amp;" "&amp;ContractorPayroll[[#This Row],[Employee number or code]]</f>
        <v xml:space="preserve"> </v>
      </c>
      <c r="O251" s="14" t="str">
        <f>_xlfn.IFNA(IF(D251="","",VLOOKUP(ContractorPayroll[[#This Row],[Position / Title]],[1]Lists!I:K,3,FALSE)),"")</f>
        <v/>
      </c>
      <c r="P251" s="38" t="str">
        <f>IF(ContractorPayroll[[#This Row],[Position / Title]]="","",VLOOKUP(ContractorPayroll[[#This Row],[Position / Title]],[1]Lists!I:K,2,FALSE))</f>
        <v/>
      </c>
      <c r="Q251" s="16" t="str">
        <f>IF(E251="","",ContractorPayroll[[#This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1" s="17">
        <f>IFERROR(IF(ContractorPayroll[[#This Row],[Annual Cost of Wage Increase included in Rate Adjustment]]=0,0,S251*'[1]Facility Info Input'!$F$10),0)</f>
        <v>0</v>
      </c>
      <c r="U251" s="18">
        <f t="shared" si="12"/>
        <v>0</v>
      </c>
      <c r="V251" s="18">
        <f t="shared" si="13"/>
        <v>0</v>
      </c>
      <c r="W251" s="18">
        <f t="shared" si="14"/>
        <v>0</v>
      </c>
      <c r="X251" s="18">
        <f t="shared" si="15"/>
        <v>0</v>
      </c>
    </row>
    <row r="252" spans="1:24" x14ac:dyDescent="0.25">
      <c r="A252" s="8"/>
      <c r="B252" s="7"/>
      <c r="C252" s="8"/>
      <c r="D252" s="8"/>
      <c r="E252" s="9"/>
      <c r="F252" s="10"/>
      <c r="G252" s="10"/>
      <c r="H252" s="11"/>
      <c r="I252" s="12"/>
      <c r="J252" s="13"/>
      <c r="K252" s="13"/>
      <c r="L252" s="13"/>
      <c r="M252" s="13"/>
      <c r="N252" s="37" t="str">
        <f>ContractorPayroll[[#This Row],[Leave blank]]&amp;" "&amp;ContractorPayroll[[#This Row],[Employee number or code]]</f>
        <v xml:space="preserve"> </v>
      </c>
      <c r="O252" s="14" t="str">
        <f>_xlfn.IFNA(IF(D252="","",VLOOKUP(ContractorPayroll[[#This Row],[Position / Title]],[1]Lists!I:K,3,FALSE)),"")</f>
        <v/>
      </c>
      <c r="P252" s="38" t="str">
        <f>IF(ContractorPayroll[[#This Row],[Position / Title]]="","",VLOOKUP(ContractorPayroll[[#This Row],[Position / Title]],[1]Lists!I:K,2,FALSE))</f>
        <v/>
      </c>
      <c r="Q252" s="16" t="str">
        <f>IF(E252="","",ContractorPayroll[[#This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2" s="17">
        <f>IFERROR(IF(ContractorPayroll[[#This Row],[Annual Cost of Wage Increase included in Rate Adjustment]]=0,0,S252*'[1]Facility Info Input'!$F$10),0)</f>
        <v>0</v>
      </c>
      <c r="U252" s="18">
        <f t="shared" si="12"/>
        <v>0</v>
      </c>
      <c r="V252" s="18">
        <f t="shared" si="13"/>
        <v>0</v>
      </c>
      <c r="W252" s="18">
        <f t="shared" si="14"/>
        <v>0</v>
      </c>
      <c r="X252" s="18">
        <f t="shared" si="15"/>
        <v>0</v>
      </c>
    </row>
    <row r="253" spans="1:24" x14ac:dyDescent="0.25">
      <c r="A253" s="8"/>
      <c r="B253" s="7"/>
      <c r="C253" s="8"/>
      <c r="D253" s="8"/>
      <c r="E253" s="9"/>
      <c r="F253" s="10"/>
      <c r="G253" s="10"/>
      <c r="H253" s="11"/>
      <c r="I253" s="12"/>
      <c r="J253" s="13"/>
      <c r="K253" s="13"/>
      <c r="L253" s="13"/>
      <c r="M253" s="13"/>
      <c r="N253" s="37" t="str">
        <f>ContractorPayroll[[#This Row],[Leave blank]]&amp;" "&amp;ContractorPayroll[[#This Row],[Employee number or code]]</f>
        <v xml:space="preserve"> </v>
      </c>
      <c r="O253" s="14" t="str">
        <f>_xlfn.IFNA(IF(D253="","",VLOOKUP(ContractorPayroll[[#This Row],[Position / Title]],[1]Lists!I:K,3,FALSE)),"")</f>
        <v/>
      </c>
      <c r="P253" s="38" t="str">
        <f>IF(ContractorPayroll[[#This Row],[Position / Title]]="","",VLOOKUP(ContractorPayroll[[#This Row],[Position / Title]],[1]Lists!I:K,2,FALSE))</f>
        <v/>
      </c>
      <c r="Q253" s="16" t="str">
        <f>IF(E253="","",ContractorPayroll[[#This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3" s="17">
        <f>IFERROR(IF(ContractorPayroll[[#This Row],[Annual Cost of Wage Increase included in Rate Adjustment]]=0,0,S253*'[1]Facility Info Input'!$F$10),0)</f>
        <v>0</v>
      </c>
      <c r="U253" s="18">
        <f t="shared" si="12"/>
        <v>0</v>
      </c>
      <c r="V253" s="18">
        <f t="shared" si="13"/>
        <v>0</v>
      </c>
      <c r="W253" s="18">
        <f t="shared" si="14"/>
        <v>0</v>
      </c>
      <c r="X253" s="18">
        <f t="shared" si="15"/>
        <v>0</v>
      </c>
    </row>
    <row r="254" spans="1:24" x14ac:dyDescent="0.25">
      <c r="A254" s="8"/>
      <c r="B254" s="7"/>
      <c r="C254" s="8"/>
      <c r="D254" s="8"/>
      <c r="E254" s="9"/>
      <c r="F254" s="10"/>
      <c r="G254" s="10"/>
      <c r="H254" s="11"/>
      <c r="I254" s="12"/>
      <c r="J254" s="13"/>
      <c r="K254" s="13"/>
      <c r="L254" s="13"/>
      <c r="M254" s="13"/>
      <c r="N254" s="37" t="str">
        <f>ContractorPayroll[[#This Row],[Leave blank]]&amp;" "&amp;ContractorPayroll[[#This Row],[Employee number or code]]</f>
        <v xml:space="preserve"> </v>
      </c>
      <c r="O254" s="14" t="str">
        <f>_xlfn.IFNA(IF(D254="","",VLOOKUP(ContractorPayroll[[#This Row],[Position / Title]],[1]Lists!I:K,3,FALSE)),"")</f>
        <v/>
      </c>
      <c r="P254" s="38" t="str">
        <f>IF(ContractorPayroll[[#This Row],[Position / Title]]="","",VLOOKUP(ContractorPayroll[[#This Row],[Position / Title]],[1]Lists!I:K,2,FALSE))</f>
        <v/>
      </c>
      <c r="Q254" s="16" t="str">
        <f>IF(E254="","",ContractorPayroll[[#This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4" s="17">
        <f>IFERROR(IF(ContractorPayroll[[#This Row],[Annual Cost of Wage Increase included in Rate Adjustment]]=0,0,S254*'[1]Facility Info Input'!$F$10),0)</f>
        <v>0</v>
      </c>
      <c r="U254" s="18">
        <f t="shared" si="12"/>
        <v>0</v>
      </c>
      <c r="V254" s="18">
        <f t="shared" si="13"/>
        <v>0</v>
      </c>
      <c r="W254" s="18">
        <f t="shared" si="14"/>
        <v>0</v>
      </c>
      <c r="X254" s="18">
        <f t="shared" si="15"/>
        <v>0</v>
      </c>
    </row>
    <row r="255" spans="1:24" x14ac:dyDescent="0.25">
      <c r="A255" s="8"/>
      <c r="B255" s="7"/>
      <c r="C255" s="8"/>
      <c r="D255" s="8"/>
      <c r="E255" s="9"/>
      <c r="F255" s="10"/>
      <c r="G255" s="10"/>
      <c r="H255" s="11"/>
      <c r="I255" s="12"/>
      <c r="J255" s="13"/>
      <c r="K255" s="13"/>
      <c r="L255" s="13"/>
      <c r="M255" s="13"/>
      <c r="N255" s="37" t="str">
        <f>ContractorPayroll[[#This Row],[Leave blank]]&amp;" "&amp;ContractorPayroll[[#This Row],[Employee number or code]]</f>
        <v xml:space="preserve"> </v>
      </c>
      <c r="O255" s="14" t="str">
        <f>_xlfn.IFNA(IF(D255="","",VLOOKUP(ContractorPayroll[[#This Row],[Position / Title]],[1]Lists!I:K,3,FALSE)),"")</f>
        <v/>
      </c>
      <c r="P255" s="38" t="str">
        <f>IF(ContractorPayroll[[#This Row],[Position / Title]]="","",VLOOKUP(ContractorPayroll[[#This Row],[Position / Title]],[1]Lists!I:K,2,FALSE))</f>
        <v/>
      </c>
      <c r="Q255" s="16" t="str">
        <f>IF(E255="","",ContractorPayroll[[#This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5" s="17">
        <f>IFERROR(IF(ContractorPayroll[[#This Row],[Annual Cost of Wage Increase included in Rate Adjustment]]=0,0,S255*'[1]Facility Info Input'!$F$10),0)</f>
        <v>0</v>
      </c>
      <c r="U255" s="18">
        <f t="shared" si="12"/>
        <v>0</v>
      </c>
      <c r="V255" s="18">
        <f t="shared" si="13"/>
        <v>0</v>
      </c>
      <c r="W255" s="18">
        <f t="shared" si="14"/>
        <v>0</v>
      </c>
      <c r="X255" s="18">
        <f t="shared" si="15"/>
        <v>0</v>
      </c>
    </row>
    <row r="256" spans="1:24" x14ac:dyDescent="0.25">
      <c r="A256" s="8"/>
      <c r="B256" s="7"/>
      <c r="C256" s="8"/>
      <c r="D256" s="8"/>
      <c r="E256" s="9"/>
      <c r="F256" s="10"/>
      <c r="G256" s="10"/>
      <c r="H256" s="11"/>
      <c r="I256" s="12"/>
      <c r="J256" s="13"/>
      <c r="K256" s="13"/>
      <c r="L256" s="13"/>
      <c r="M256" s="13"/>
      <c r="N256" s="37" t="str">
        <f>ContractorPayroll[[#This Row],[Leave blank]]&amp;" "&amp;ContractorPayroll[[#This Row],[Employee number or code]]</f>
        <v xml:space="preserve"> </v>
      </c>
      <c r="O256" s="14" t="str">
        <f>_xlfn.IFNA(IF(D256="","",VLOOKUP(ContractorPayroll[[#This Row],[Position / Title]],[1]Lists!I:K,3,FALSE)),"")</f>
        <v/>
      </c>
      <c r="P256" s="38" t="str">
        <f>IF(ContractorPayroll[[#This Row],[Position / Title]]="","",VLOOKUP(ContractorPayroll[[#This Row],[Position / Title]],[1]Lists!I:K,2,FALSE))</f>
        <v/>
      </c>
      <c r="Q256" s="16" t="str">
        <f>IF(E256="","",ContractorPayroll[[#This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6" s="17">
        <f>IFERROR(IF(ContractorPayroll[[#This Row],[Annual Cost of Wage Increase included in Rate Adjustment]]=0,0,S256*'[1]Facility Info Input'!$F$10),0)</f>
        <v>0</v>
      </c>
      <c r="U256" s="18">
        <f t="shared" si="12"/>
        <v>0</v>
      </c>
      <c r="V256" s="18">
        <f t="shared" si="13"/>
        <v>0</v>
      </c>
      <c r="W256" s="18">
        <f t="shared" si="14"/>
        <v>0</v>
      </c>
      <c r="X256" s="18">
        <f t="shared" si="15"/>
        <v>0</v>
      </c>
    </row>
    <row r="257" spans="1:24" x14ac:dyDescent="0.25">
      <c r="A257" s="8"/>
      <c r="B257" s="7"/>
      <c r="C257" s="8"/>
      <c r="D257" s="8"/>
      <c r="E257" s="9"/>
      <c r="F257" s="10"/>
      <c r="G257" s="10"/>
      <c r="H257" s="11"/>
      <c r="I257" s="12"/>
      <c r="J257" s="13"/>
      <c r="K257" s="13"/>
      <c r="L257" s="13"/>
      <c r="M257" s="13"/>
      <c r="N257" s="37" t="str">
        <f>ContractorPayroll[[#This Row],[Leave blank]]&amp;" "&amp;ContractorPayroll[[#This Row],[Employee number or code]]</f>
        <v xml:space="preserve"> </v>
      </c>
      <c r="O257" s="14" t="str">
        <f>_xlfn.IFNA(IF(D257="","",VLOOKUP(ContractorPayroll[[#This Row],[Position / Title]],[1]Lists!I:K,3,FALSE)),"")</f>
        <v/>
      </c>
      <c r="P257" s="38" t="str">
        <f>IF(ContractorPayroll[[#This Row],[Position / Title]]="","",VLOOKUP(ContractorPayroll[[#This Row],[Position / Title]],[1]Lists!I:K,2,FALSE))</f>
        <v/>
      </c>
      <c r="Q257" s="16" t="str">
        <f>IF(E257="","",ContractorPayroll[[#This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7" s="17">
        <f>IFERROR(IF(ContractorPayroll[[#This Row],[Annual Cost of Wage Increase included in Rate Adjustment]]=0,0,S257*'[1]Facility Info Input'!$F$10),0)</f>
        <v>0</v>
      </c>
      <c r="U257" s="18">
        <f t="shared" si="12"/>
        <v>0</v>
      </c>
      <c r="V257" s="18">
        <f t="shared" si="13"/>
        <v>0</v>
      </c>
      <c r="W257" s="18">
        <f t="shared" si="14"/>
        <v>0</v>
      </c>
      <c r="X257" s="18">
        <f t="shared" si="15"/>
        <v>0</v>
      </c>
    </row>
    <row r="258" spans="1:24" x14ac:dyDescent="0.25">
      <c r="A258" s="8"/>
      <c r="B258" s="7"/>
      <c r="C258" s="8"/>
      <c r="D258" s="8"/>
      <c r="E258" s="9"/>
      <c r="F258" s="10"/>
      <c r="G258" s="10"/>
      <c r="H258" s="11"/>
      <c r="I258" s="12"/>
      <c r="J258" s="13"/>
      <c r="K258" s="13"/>
      <c r="L258" s="13"/>
      <c r="M258" s="13"/>
      <c r="N258" s="37" t="str">
        <f>ContractorPayroll[[#This Row],[Leave blank]]&amp;" "&amp;ContractorPayroll[[#This Row],[Employee number or code]]</f>
        <v xml:space="preserve"> </v>
      </c>
      <c r="O258" s="14" t="str">
        <f>_xlfn.IFNA(IF(D258="","",VLOOKUP(ContractorPayroll[[#This Row],[Position / Title]],[1]Lists!I:K,3,FALSE)),"")</f>
        <v/>
      </c>
      <c r="P258" s="38" t="str">
        <f>IF(ContractorPayroll[[#This Row],[Position / Title]]="","",VLOOKUP(ContractorPayroll[[#This Row],[Position / Title]],[1]Lists!I:K,2,FALSE))</f>
        <v/>
      </c>
      <c r="Q258" s="16" t="str">
        <f>IF(E258="","",ContractorPayroll[[#This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8" s="17">
        <f>IFERROR(IF(ContractorPayroll[[#This Row],[Annual Cost of Wage Increase included in Rate Adjustment]]=0,0,S258*'[1]Facility Info Input'!$F$10),0)</f>
        <v>0</v>
      </c>
      <c r="U258" s="18">
        <f t="shared" ref="U258:U321" si="16">IFERROR(K258*S258,0)</f>
        <v>0</v>
      </c>
      <c r="V258" s="18">
        <f t="shared" ref="V258:V321" si="17">IFERROR(L258*S258,0)</f>
        <v>0</v>
      </c>
      <c r="W258" s="18">
        <f t="shared" ref="W258:W321" si="18">IFERROR(IF(I258="Yes",J258*S258,0),0)</f>
        <v>0</v>
      </c>
      <c r="X258" s="18">
        <f t="shared" si="15"/>
        <v>0</v>
      </c>
    </row>
    <row r="259" spans="1:24" x14ac:dyDescent="0.25">
      <c r="A259" s="8"/>
      <c r="B259" s="7"/>
      <c r="C259" s="8"/>
      <c r="D259" s="8"/>
      <c r="E259" s="9"/>
      <c r="F259" s="10"/>
      <c r="G259" s="10"/>
      <c r="H259" s="11"/>
      <c r="I259" s="12"/>
      <c r="J259" s="13"/>
      <c r="K259" s="13"/>
      <c r="L259" s="13"/>
      <c r="M259" s="13"/>
      <c r="N259" s="37" t="str">
        <f>ContractorPayroll[[#This Row],[Leave blank]]&amp;" "&amp;ContractorPayroll[[#This Row],[Employee number or code]]</f>
        <v xml:space="preserve"> </v>
      </c>
      <c r="O259" s="14" t="str">
        <f>_xlfn.IFNA(IF(D259="","",VLOOKUP(ContractorPayroll[[#This Row],[Position / Title]],[1]Lists!I:K,3,FALSE)),"")</f>
        <v/>
      </c>
      <c r="P259" s="38" t="str">
        <f>IF(ContractorPayroll[[#This Row],[Position / Title]]="","",VLOOKUP(ContractorPayroll[[#This Row],[Position / Title]],[1]Lists!I:K,2,FALSE))</f>
        <v/>
      </c>
      <c r="Q259" s="16" t="str">
        <f>IF(E259="","",ContractorPayroll[[#This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9" s="17">
        <f>IFERROR(IF(ContractorPayroll[[#This Row],[Annual Cost of Wage Increase included in Rate Adjustment]]=0,0,S259*'[1]Facility Info Input'!$F$10),0)</f>
        <v>0</v>
      </c>
      <c r="U259" s="18">
        <f t="shared" si="16"/>
        <v>0</v>
      </c>
      <c r="V259" s="18">
        <f t="shared" si="17"/>
        <v>0</v>
      </c>
      <c r="W259" s="18">
        <f t="shared" si="18"/>
        <v>0</v>
      </c>
      <c r="X259" s="18">
        <f t="shared" ref="X259:X322" si="19">IFERROR(SUM(S259:W259),0)</f>
        <v>0</v>
      </c>
    </row>
    <row r="260" spans="1:24" x14ac:dyDescent="0.25">
      <c r="A260" s="8"/>
      <c r="B260" s="7"/>
      <c r="C260" s="8"/>
      <c r="D260" s="8"/>
      <c r="E260" s="9"/>
      <c r="F260" s="10"/>
      <c r="G260" s="10"/>
      <c r="H260" s="11"/>
      <c r="I260" s="12"/>
      <c r="J260" s="13"/>
      <c r="K260" s="13"/>
      <c r="L260" s="13"/>
      <c r="M260" s="13"/>
      <c r="N260" s="37" t="str">
        <f>ContractorPayroll[[#This Row],[Leave blank]]&amp;" "&amp;ContractorPayroll[[#This Row],[Employee number or code]]</f>
        <v xml:space="preserve"> </v>
      </c>
      <c r="O260" s="14" t="str">
        <f>_xlfn.IFNA(IF(D260="","",VLOOKUP(ContractorPayroll[[#This Row],[Position / Title]],[1]Lists!I:K,3,FALSE)),"")</f>
        <v/>
      </c>
      <c r="P260" s="38" t="str">
        <f>IF(ContractorPayroll[[#This Row],[Position / Title]]="","",VLOOKUP(ContractorPayroll[[#This Row],[Position / Title]],[1]Lists!I:K,2,FALSE))</f>
        <v/>
      </c>
      <c r="Q260" s="16" t="str">
        <f>IF(E260="","",ContractorPayroll[[#This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0" s="17">
        <f>IFERROR(IF(ContractorPayroll[[#This Row],[Annual Cost of Wage Increase included in Rate Adjustment]]=0,0,S260*'[1]Facility Info Input'!$F$10),0)</f>
        <v>0</v>
      </c>
      <c r="U260" s="18">
        <f t="shared" si="16"/>
        <v>0</v>
      </c>
      <c r="V260" s="18">
        <f t="shared" si="17"/>
        <v>0</v>
      </c>
      <c r="W260" s="18">
        <f t="shared" si="18"/>
        <v>0</v>
      </c>
      <c r="X260" s="18">
        <f t="shared" si="19"/>
        <v>0</v>
      </c>
    </row>
    <row r="261" spans="1:24" x14ac:dyDescent="0.25">
      <c r="A261" s="8"/>
      <c r="B261" s="7"/>
      <c r="C261" s="8"/>
      <c r="D261" s="8"/>
      <c r="E261" s="9"/>
      <c r="F261" s="10"/>
      <c r="G261" s="10"/>
      <c r="H261" s="11"/>
      <c r="I261" s="12"/>
      <c r="J261" s="13"/>
      <c r="K261" s="13"/>
      <c r="L261" s="13"/>
      <c r="M261" s="13"/>
      <c r="N261" s="37" t="str">
        <f>ContractorPayroll[[#This Row],[Leave blank]]&amp;" "&amp;ContractorPayroll[[#This Row],[Employee number or code]]</f>
        <v xml:space="preserve"> </v>
      </c>
      <c r="O261" s="14" t="str">
        <f>_xlfn.IFNA(IF(D261="","",VLOOKUP(ContractorPayroll[[#This Row],[Position / Title]],[1]Lists!I:K,3,FALSE)),"")</f>
        <v/>
      </c>
      <c r="P261" s="38" t="str">
        <f>IF(ContractorPayroll[[#This Row],[Position / Title]]="","",VLOOKUP(ContractorPayroll[[#This Row],[Position / Title]],[1]Lists!I:K,2,FALSE))</f>
        <v/>
      </c>
      <c r="Q261" s="16" t="str">
        <f>IF(E261="","",ContractorPayroll[[#This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1" s="17">
        <f>IFERROR(IF(ContractorPayroll[[#This Row],[Annual Cost of Wage Increase included in Rate Adjustment]]=0,0,S261*'[1]Facility Info Input'!$F$10),0)</f>
        <v>0</v>
      </c>
      <c r="U261" s="18">
        <f t="shared" si="16"/>
        <v>0</v>
      </c>
      <c r="V261" s="18">
        <f t="shared" si="17"/>
        <v>0</v>
      </c>
      <c r="W261" s="18">
        <f t="shared" si="18"/>
        <v>0</v>
      </c>
      <c r="X261" s="18">
        <f t="shared" si="19"/>
        <v>0</v>
      </c>
    </row>
    <row r="262" spans="1:24" x14ac:dyDescent="0.25">
      <c r="A262" s="8"/>
      <c r="B262" s="7"/>
      <c r="C262" s="8"/>
      <c r="D262" s="8"/>
      <c r="E262" s="9"/>
      <c r="F262" s="10"/>
      <c r="G262" s="10"/>
      <c r="H262" s="11"/>
      <c r="I262" s="12"/>
      <c r="J262" s="13"/>
      <c r="K262" s="13"/>
      <c r="L262" s="13"/>
      <c r="M262" s="13"/>
      <c r="N262" s="37" t="str">
        <f>ContractorPayroll[[#This Row],[Leave blank]]&amp;" "&amp;ContractorPayroll[[#This Row],[Employee number or code]]</f>
        <v xml:space="preserve"> </v>
      </c>
      <c r="O262" s="14" t="str">
        <f>_xlfn.IFNA(IF(D262="","",VLOOKUP(ContractorPayroll[[#This Row],[Position / Title]],[1]Lists!I:K,3,FALSE)),"")</f>
        <v/>
      </c>
      <c r="P262" s="38" t="str">
        <f>IF(ContractorPayroll[[#This Row],[Position / Title]]="","",VLOOKUP(ContractorPayroll[[#This Row],[Position / Title]],[1]Lists!I:K,2,FALSE))</f>
        <v/>
      </c>
      <c r="Q262" s="16" t="str">
        <f>IF(E262="","",ContractorPayroll[[#This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2" s="17">
        <f>IFERROR(IF(ContractorPayroll[[#This Row],[Annual Cost of Wage Increase included in Rate Adjustment]]=0,0,S262*'[1]Facility Info Input'!$F$10),0)</f>
        <v>0</v>
      </c>
      <c r="U262" s="18">
        <f t="shared" si="16"/>
        <v>0</v>
      </c>
      <c r="V262" s="18">
        <f t="shared" si="17"/>
        <v>0</v>
      </c>
      <c r="W262" s="18">
        <f t="shared" si="18"/>
        <v>0</v>
      </c>
      <c r="X262" s="18">
        <f t="shared" si="19"/>
        <v>0</v>
      </c>
    </row>
    <row r="263" spans="1:24" x14ac:dyDescent="0.25">
      <c r="A263" s="8"/>
      <c r="B263" s="7"/>
      <c r="C263" s="8"/>
      <c r="D263" s="8"/>
      <c r="E263" s="9"/>
      <c r="F263" s="10"/>
      <c r="G263" s="10"/>
      <c r="H263" s="11"/>
      <c r="I263" s="12"/>
      <c r="J263" s="13"/>
      <c r="K263" s="13"/>
      <c r="L263" s="13"/>
      <c r="M263" s="13"/>
      <c r="N263" s="37" t="str">
        <f>ContractorPayroll[[#This Row],[Leave blank]]&amp;" "&amp;ContractorPayroll[[#This Row],[Employee number or code]]</f>
        <v xml:space="preserve"> </v>
      </c>
      <c r="O263" s="14" t="str">
        <f>_xlfn.IFNA(IF(D263="","",VLOOKUP(ContractorPayroll[[#This Row],[Position / Title]],[1]Lists!I:K,3,FALSE)),"")</f>
        <v/>
      </c>
      <c r="P263" s="38" t="str">
        <f>IF(ContractorPayroll[[#This Row],[Position / Title]]="","",VLOOKUP(ContractorPayroll[[#This Row],[Position / Title]],[1]Lists!I:K,2,FALSE))</f>
        <v/>
      </c>
      <c r="Q263" s="16" t="str">
        <f>IF(E263="","",ContractorPayroll[[#This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3" s="17">
        <f>IFERROR(IF(ContractorPayroll[[#This Row],[Annual Cost of Wage Increase included in Rate Adjustment]]=0,0,S263*'[1]Facility Info Input'!$F$10),0)</f>
        <v>0</v>
      </c>
      <c r="U263" s="18">
        <f t="shared" si="16"/>
        <v>0</v>
      </c>
      <c r="V263" s="18">
        <f t="shared" si="17"/>
        <v>0</v>
      </c>
      <c r="W263" s="18">
        <f t="shared" si="18"/>
        <v>0</v>
      </c>
      <c r="X263" s="18">
        <f t="shared" si="19"/>
        <v>0</v>
      </c>
    </row>
    <row r="264" spans="1:24" x14ac:dyDescent="0.25">
      <c r="A264" s="8"/>
      <c r="B264" s="7"/>
      <c r="C264" s="8"/>
      <c r="D264" s="8"/>
      <c r="E264" s="9"/>
      <c r="F264" s="10"/>
      <c r="G264" s="10"/>
      <c r="H264" s="11"/>
      <c r="I264" s="12"/>
      <c r="J264" s="13"/>
      <c r="K264" s="13"/>
      <c r="L264" s="13"/>
      <c r="M264" s="13"/>
      <c r="N264" s="37" t="str">
        <f>ContractorPayroll[[#This Row],[Leave blank]]&amp;" "&amp;ContractorPayroll[[#This Row],[Employee number or code]]</f>
        <v xml:space="preserve"> </v>
      </c>
      <c r="O264" s="14" t="str">
        <f>_xlfn.IFNA(IF(D264="","",VLOOKUP(ContractorPayroll[[#This Row],[Position / Title]],[1]Lists!I:K,3,FALSE)),"")</f>
        <v/>
      </c>
      <c r="P264" s="38" t="str">
        <f>IF(ContractorPayroll[[#This Row],[Position / Title]]="","",VLOOKUP(ContractorPayroll[[#This Row],[Position / Title]],[1]Lists!I:K,2,FALSE))</f>
        <v/>
      </c>
      <c r="Q264" s="16" t="str">
        <f>IF(E264="","",ContractorPayroll[[#This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4" s="17">
        <f>IFERROR(IF(ContractorPayroll[[#This Row],[Annual Cost of Wage Increase included in Rate Adjustment]]=0,0,S264*'[1]Facility Info Input'!$F$10),0)</f>
        <v>0</v>
      </c>
      <c r="U264" s="18">
        <f t="shared" si="16"/>
        <v>0</v>
      </c>
      <c r="V264" s="18">
        <f t="shared" si="17"/>
        <v>0</v>
      </c>
      <c r="W264" s="18">
        <f t="shared" si="18"/>
        <v>0</v>
      </c>
      <c r="X264" s="18">
        <f t="shared" si="19"/>
        <v>0</v>
      </c>
    </row>
    <row r="265" spans="1:24" x14ac:dyDescent="0.25">
      <c r="A265" s="8"/>
      <c r="B265" s="7"/>
      <c r="C265" s="8"/>
      <c r="D265" s="8"/>
      <c r="E265" s="9"/>
      <c r="F265" s="10"/>
      <c r="G265" s="10"/>
      <c r="H265" s="11"/>
      <c r="I265" s="12"/>
      <c r="J265" s="13"/>
      <c r="K265" s="13"/>
      <c r="L265" s="13"/>
      <c r="M265" s="13"/>
      <c r="N265" s="37" t="str">
        <f>ContractorPayroll[[#This Row],[Leave blank]]&amp;" "&amp;ContractorPayroll[[#This Row],[Employee number or code]]</f>
        <v xml:space="preserve"> </v>
      </c>
      <c r="O265" s="14" t="str">
        <f>_xlfn.IFNA(IF(D265="","",VLOOKUP(ContractorPayroll[[#This Row],[Position / Title]],[1]Lists!I:K,3,FALSE)),"")</f>
        <v/>
      </c>
      <c r="P265" s="38" t="str">
        <f>IF(ContractorPayroll[[#This Row],[Position / Title]]="","",VLOOKUP(ContractorPayroll[[#This Row],[Position / Title]],[1]Lists!I:K,2,FALSE))</f>
        <v/>
      </c>
      <c r="Q265" s="16" t="str">
        <f>IF(E265="","",ContractorPayroll[[#This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5" s="17">
        <f>IFERROR(IF(ContractorPayroll[[#This Row],[Annual Cost of Wage Increase included in Rate Adjustment]]=0,0,S265*'[1]Facility Info Input'!$F$10),0)</f>
        <v>0</v>
      </c>
      <c r="U265" s="18">
        <f t="shared" si="16"/>
        <v>0</v>
      </c>
      <c r="V265" s="18">
        <f t="shared" si="17"/>
        <v>0</v>
      </c>
      <c r="W265" s="18">
        <f t="shared" si="18"/>
        <v>0</v>
      </c>
      <c r="X265" s="18">
        <f t="shared" si="19"/>
        <v>0</v>
      </c>
    </row>
    <row r="266" spans="1:24" x14ac:dyDescent="0.25">
      <c r="A266" s="8"/>
      <c r="B266" s="7"/>
      <c r="C266" s="8"/>
      <c r="D266" s="8"/>
      <c r="E266" s="9"/>
      <c r="F266" s="10"/>
      <c r="G266" s="10"/>
      <c r="H266" s="11"/>
      <c r="I266" s="12"/>
      <c r="J266" s="13"/>
      <c r="K266" s="13"/>
      <c r="L266" s="13"/>
      <c r="M266" s="13"/>
      <c r="N266" s="37" t="str">
        <f>ContractorPayroll[[#This Row],[Leave blank]]&amp;" "&amp;ContractorPayroll[[#This Row],[Employee number or code]]</f>
        <v xml:space="preserve"> </v>
      </c>
      <c r="O266" s="14" t="str">
        <f>_xlfn.IFNA(IF(D266="","",VLOOKUP(ContractorPayroll[[#This Row],[Position / Title]],[1]Lists!I:K,3,FALSE)),"")</f>
        <v/>
      </c>
      <c r="P266" s="38" t="str">
        <f>IF(ContractorPayroll[[#This Row],[Position / Title]]="","",VLOOKUP(ContractorPayroll[[#This Row],[Position / Title]],[1]Lists!I:K,2,FALSE))</f>
        <v/>
      </c>
      <c r="Q266" s="16" t="str">
        <f>IF(E266="","",ContractorPayroll[[#This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6" s="17">
        <f>IFERROR(IF(ContractorPayroll[[#This Row],[Annual Cost of Wage Increase included in Rate Adjustment]]=0,0,S266*'[1]Facility Info Input'!$F$10),0)</f>
        <v>0</v>
      </c>
      <c r="U266" s="18">
        <f t="shared" si="16"/>
        <v>0</v>
      </c>
      <c r="V266" s="18">
        <f t="shared" si="17"/>
        <v>0</v>
      </c>
      <c r="W266" s="18">
        <f t="shared" si="18"/>
        <v>0</v>
      </c>
      <c r="X266" s="18">
        <f t="shared" si="19"/>
        <v>0</v>
      </c>
    </row>
    <row r="267" spans="1:24" x14ac:dyDescent="0.25">
      <c r="A267" s="8"/>
      <c r="B267" s="7"/>
      <c r="C267" s="8"/>
      <c r="D267" s="8"/>
      <c r="E267" s="9"/>
      <c r="F267" s="10"/>
      <c r="G267" s="10"/>
      <c r="H267" s="11"/>
      <c r="I267" s="12"/>
      <c r="J267" s="13"/>
      <c r="K267" s="13"/>
      <c r="L267" s="13"/>
      <c r="M267" s="13"/>
      <c r="N267" s="37" t="str">
        <f>ContractorPayroll[[#This Row],[Leave blank]]&amp;" "&amp;ContractorPayroll[[#This Row],[Employee number or code]]</f>
        <v xml:space="preserve"> </v>
      </c>
      <c r="O267" s="14" t="str">
        <f>_xlfn.IFNA(IF(D267="","",VLOOKUP(ContractorPayroll[[#This Row],[Position / Title]],[1]Lists!I:K,3,FALSE)),"")</f>
        <v/>
      </c>
      <c r="P267" s="38" t="str">
        <f>IF(ContractorPayroll[[#This Row],[Position / Title]]="","",VLOOKUP(ContractorPayroll[[#This Row],[Position / Title]],[1]Lists!I:K,2,FALSE))</f>
        <v/>
      </c>
      <c r="Q267" s="16" t="str">
        <f>IF(E267="","",ContractorPayroll[[#This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7" s="17">
        <f>IFERROR(IF(ContractorPayroll[[#This Row],[Annual Cost of Wage Increase included in Rate Adjustment]]=0,0,S267*'[1]Facility Info Input'!$F$10),0)</f>
        <v>0</v>
      </c>
      <c r="U267" s="18">
        <f t="shared" si="16"/>
        <v>0</v>
      </c>
      <c r="V267" s="18">
        <f t="shared" si="17"/>
        <v>0</v>
      </c>
      <c r="W267" s="18">
        <f t="shared" si="18"/>
        <v>0</v>
      </c>
      <c r="X267" s="18">
        <f t="shared" si="19"/>
        <v>0</v>
      </c>
    </row>
    <row r="268" spans="1:24" x14ac:dyDescent="0.25">
      <c r="A268" s="8"/>
      <c r="B268" s="7"/>
      <c r="C268" s="8"/>
      <c r="D268" s="8"/>
      <c r="E268" s="9"/>
      <c r="F268" s="10"/>
      <c r="G268" s="10"/>
      <c r="H268" s="11"/>
      <c r="I268" s="12"/>
      <c r="J268" s="13"/>
      <c r="K268" s="13"/>
      <c r="L268" s="13"/>
      <c r="M268" s="13"/>
      <c r="N268" s="37" t="str">
        <f>ContractorPayroll[[#This Row],[Leave blank]]&amp;" "&amp;ContractorPayroll[[#This Row],[Employee number or code]]</f>
        <v xml:space="preserve"> </v>
      </c>
      <c r="O268" s="14" t="str">
        <f>_xlfn.IFNA(IF(D268="","",VLOOKUP(ContractorPayroll[[#This Row],[Position / Title]],[1]Lists!I:K,3,FALSE)),"")</f>
        <v/>
      </c>
      <c r="P268" s="38" t="str">
        <f>IF(ContractorPayroll[[#This Row],[Position / Title]]="","",VLOOKUP(ContractorPayroll[[#This Row],[Position / Title]],[1]Lists!I:K,2,FALSE))</f>
        <v/>
      </c>
      <c r="Q268" s="16" t="str">
        <f>IF(E268="","",ContractorPayroll[[#This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8" s="17">
        <f>IFERROR(IF(ContractorPayroll[[#This Row],[Annual Cost of Wage Increase included in Rate Adjustment]]=0,0,S268*'[1]Facility Info Input'!$F$10),0)</f>
        <v>0</v>
      </c>
      <c r="U268" s="18">
        <f t="shared" si="16"/>
        <v>0</v>
      </c>
      <c r="V268" s="18">
        <f t="shared" si="17"/>
        <v>0</v>
      </c>
      <c r="W268" s="18">
        <f t="shared" si="18"/>
        <v>0</v>
      </c>
      <c r="X268" s="18">
        <f t="shared" si="19"/>
        <v>0</v>
      </c>
    </row>
    <row r="269" spans="1:24" x14ac:dyDescent="0.25">
      <c r="A269" s="8"/>
      <c r="B269" s="7"/>
      <c r="C269" s="8"/>
      <c r="D269" s="8"/>
      <c r="E269" s="9"/>
      <c r="F269" s="10"/>
      <c r="G269" s="10"/>
      <c r="H269" s="11"/>
      <c r="I269" s="12"/>
      <c r="J269" s="13"/>
      <c r="K269" s="13"/>
      <c r="L269" s="13"/>
      <c r="M269" s="13"/>
      <c r="N269" s="37" t="str">
        <f>ContractorPayroll[[#This Row],[Leave blank]]&amp;" "&amp;ContractorPayroll[[#This Row],[Employee number or code]]</f>
        <v xml:space="preserve"> </v>
      </c>
      <c r="O269" s="14" t="str">
        <f>_xlfn.IFNA(IF(D269="","",VLOOKUP(ContractorPayroll[[#This Row],[Position / Title]],[1]Lists!I:K,3,FALSE)),"")</f>
        <v/>
      </c>
      <c r="P269" s="38" t="str">
        <f>IF(ContractorPayroll[[#This Row],[Position / Title]]="","",VLOOKUP(ContractorPayroll[[#This Row],[Position / Title]],[1]Lists!I:K,2,FALSE))</f>
        <v/>
      </c>
      <c r="Q269" s="16" t="str">
        <f>IF(E269="","",ContractorPayroll[[#This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9" s="17">
        <f>IFERROR(IF(ContractorPayroll[[#This Row],[Annual Cost of Wage Increase included in Rate Adjustment]]=0,0,S269*'[1]Facility Info Input'!$F$10),0)</f>
        <v>0</v>
      </c>
      <c r="U269" s="18">
        <f t="shared" si="16"/>
        <v>0</v>
      </c>
      <c r="V269" s="18">
        <f t="shared" si="17"/>
        <v>0</v>
      </c>
      <c r="W269" s="18">
        <f t="shared" si="18"/>
        <v>0</v>
      </c>
      <c r="X269" s="18">
        <f t="shared" si="19"/>
        <v>0</v>
      </c>
    </row>
    <row r="270" spans="1:24" x14ac:dyDescent="0.25">
      <c r="A270" s="8"/>
      <c r="B270" s="7"/>
      <c r="C270" s="8"/>
      <c r="D270" s="8"/>
      <c r="E270" s="9"/>
      <c r="F270" s="10"/>
      <c r="G270" s="10"/>
      <c r="H270" s="11"/>
      <c r="I270" s="12"/>
      <c r="J270" s="13"/>
      <c r="K270" s="13"/>
      <c r="L270" s="13"/>
      <c r="M270" s="13"/>
      <c r="N270" s="37" t="str">
        <f>ContractorPayroll[[#This Row],[Leave blank]]&amp;" "&amp;ContractorPayroll[[#This Row],[Employee number or code]]</f>
        <v xml:space="preserve"> </v>
      </c>
      <c r="O270" s="14" t="str">
        <f>_xlfn.IFNA(IF(D270="","",VLOOKUP(ContractorPayroll[[#This Row],[Position / Title]],[1]Lists!I:K,3,FALSE)),"")</f>
        <v/>
      </c>
      <c r="P270" s="38" t="str">
        <f>IF(ContractorPayroll[[#This Row],[Position / Title]]="","",VLOOKUP(ContractorPayroll[[#This Row],[Position / Title]],[1]Lists!I:K,2,FALSE))</f>
        <v/>
      </c>
      <c r="Q270" s="16" t="str">
        <f>IF(E270="","",ContractorPayroll[[#This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0" s="17">
        <f>IFERROR(IF(ContractorPayroll[[#This Row],[Annual Cost of Wage Increase included in Rate Adjustment]]=0,0,S270*'[1]Facility Info Input'!$F$10),0)</f>
        <v>0</v>
      </c>
      <c r="U270" s="18">
        <f t="shared" si="16"/>
        <v>0</v>
      </c>
      <c r="V270" s="18">
        <f t="shared" si="17"/>
        <v>0</v>
      </c>
      <c r="W270" s="18">
        <f t="shared" si="18"/>
        <v>0</v>
      </c>
      <c r="X270" s="18">
        <f t="shared" si="19"/>
        <v>0</v>
      </c>
    </row>
    <row r="271" spans="1:24" x14ac:dyDescent="0.25">
      <c r="A271" s="8"/>
      <c r="B271" s="7"/>
      <c r="C271" s="8"/>
      <c r="D271" s="8"/>
      <c r="E271" s="9"/>
      <c r="F271" s="10"/>
      <c r="G271" s="10"/>
      <c r="H271" s="11"/>
      <c r="I271" s="12"/>
      <c r="J271" s="13"/>
      <c r="K271" s="13"/>
      <c r="L271" s="13"/>
      <c r="M271" s="13"/>
      <c r="N271" s="37" t="str">
        <f>ContractorPayroll[[#This Row],[Leave blank]]&amp;" "&amp;ContractorPayroll[[#This Row],[Employee number or code]]</f>
        <v xml:space="preserve"> </v>
      </c>
      <c r="O271" s="14" t="str">
        <f>_xlfn.IFNA(IF(D271="","",VLOOKUP(ContractorPayroll[[#This Row],[Position / Title]],[1]Lists!I:K,3,FALSE)),"")</f>
        <v/>
      </c>
      <c r="P271" s="38" t="str">
        <f>IF(ContractorPayroll[[#This Row],[Position / Title]]="","",VLOOKUP(ContractorPayroll[[#This Row],[Position / Title]],[1]Lists!I:K,2,FALSE))</f>
        <v/>
      </c>
      <c r="Q271" s="16" t="str">
        <f>IF(E271="","",ContractorPayroll[[#This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1" s="17">
        <f>IFERROR(IF(ContractorPayroll[[#This Row],[Annual Cost of Wage Increase included in Rate Adjustment]]=0,0,S271*'[1]Facility Info Input'!$F$10),0)</f>
        <v>0</v>
      </c>
      <c r="U271" s="18">
        <f t="shared" si="16"/>
        <v>0</v>
      </c>
      <c r="V271" s="18">
        <f t="shared" si="17"/>
        <v>0</v>
      </c>
      <c r="W271" s="18">
        <f t="shared" si="18"/>
        <v>0</v>
      </c>
      <c r="X271" s="18">
        <f t="shared" si="19"/>
        <v>0</v>
      </c>
    </row>
    <row r="272" spans="1:24" x14ac:dyDescent="0.25">
      <c r="A272" s="8"/>
      <c r="B272" s="7"/>
      <c r="C272" s="8"/>
      <c r="D272" s="8"/>
      <c r="E272" s="9"/>
      <c r="F272" s="10"/>
      <c r="G272" s="10"/>
      <c r="H272" s="11"/>
      <c r="I272" s="12"/>
      <c r="J272" s="13"/>
      <c r="K272" s="13"/>
      <c r="L272" s="13"/>
      <c r="M272" s="13"/>
      <c r="N272" s="37" t="str">
        <f>ContractorPayroll[[#This Row],[Leave blank]]&amp;" "&amp;ContractorPayroll[[#This Row],[Employee number or code]]</f>
        <v xml:space="preserve"> </v>
      </c>
      <c r="O272" s="14" t="str">
        <f>_xlfn.IFNA(IF(D272="","",VLOOKUP(ContractorPayroll[[#This Row],[Position / Title]],[1]Lists!I:K,3,FALSE)),"")</f>
        <v/>
      </c>
      <c r="P272" s="38" t="str">
        <f>IF(ContractorPayroll[[#This Row],[Position / Title]]="","",VLOOKUP(ContractorPayroll[[#This Row],[Position / Title]],[1]Lists!I:K,2,FALSE))</f>
        <v/>
      </c>
      <c r="Q272" s="16" t="str">
        <f>IF(E272="","",ContractorPayroll[[#This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2" s="17">
        <f>IFERROR(IF(ContractorPayroll[[#This Row],[Annual Cost of Wage Increase included in Rate Adjustment]]=0,0,S272*'[1]Facility Info Input'!$F$10),0)</f>
        <v>0</v>
      </c>
      <c r="U272" s="18">
        <f t="shared" si="16"/>
        <v>0</v>
      </c>
      <c r="V272" s="18">
        <f t="shared" si="17"/>
        <v>0</v>
      </c>
      <c r="W272" s="18">
        <f t="shared" si="18"/>
        <v>0</v>
      </c>
      <c r="X272" s="18">
        <f t="shared" si="19"/>
        <v>0</v>
      </c>
    </row>
    <row r="273" spans="1:24" x14ac:dyDescent="0.25">
      <c r="A273" s="8"/>
      <c r="B273" s="7"/>
      <c r="C273" s="8"/>
      <c r="D273" s="8"/>
      <c r="E273" s="9"/>
      <c r="F273" s="10"/>
      <c r="G273" s="10"/>
      <c r="H273" s="11"/>
      <c r="I273" s="12"/>
      <c r="J273" s="13"/>
      <c r="K273" s="13"/>
      <c r="L273" s="13"/>
      <c r="M273" s="13"/>
      <c r="N273" s="37" t="str">
        <f>ContractorPayroll[[#This Row],[Leave blank]]&amp;" "&amp;ContractorPayroll[[#This Row],[Employee number or code]]</f>
        <v xml:space="preserve"> </v>
      </c>
      <c r="O273" s="14" t="str">
        <f>_xlfn.IFNA(IF(D273="","",VLOOKUP(ContractorPayroll[[#This Row],[Position / Title]],[1]Lists!I:K,3,FALSE)),"")</f>
        <v/>
      </c>
      <c r="P273" s="38" t="str">
        <f>IF(ContractorPayroll[[#This Row],[Position / Title]]="","",VLOOKUP(ContractorPayroll[[#This Row],[Position / Title]],[1]Lists!I:K,2,FALSE))</f>
        <v/>
      </c>
      <c r="Q273" s="16" t="str">
        <f>IF(E273="","",ContractorPayroll[[#This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3" s="17">
        <f>IFERROR(IF(ContractorPayroll[[#This Row],[Annual Cost of Wage Increase included in Rate Adjustment]]=0,0,S273*'[1]Facility Info Input'!$F$10),0)</f>
        <v>0</v>
      </c>
      <c r="U273" s="18">
        <f t="shared" si="16"/>
        <v>0</v>
      </c>
      <c r="V273" s="18">
        <f t="shared" si="17"/>
        <v>0</v>
      </c>
      <c r="W273" s="18">
        <f t="shared" si="18"/>
        <v>0</v>
      </c>
      <c r="X273" s="18">
        <f t="shared" si="19"/>
        <v>0</v>
      </c>
    </row>
    <row r="274" spans="1:24" x14ac:dyDescent="0.25">
      <c r="A274" s="8"/>
      <c r="B274" s="7"/>
      <c r="C274" s="8"/>
      <c r="D274" s="8"/>
      <c r="E274" s="9"/>
      <c r="F274" s="10"/>
      <c r="G274" s="10"/>
      <c r="H274" s="11"/>
      <c r="I274" s="12"/>
      <c r="J274" s="13"/>
      <c r="K274" s="13"/>
      <c r="L274" s="13"/>
      <c r="M274" s="13"/>
      <c r="N274" s="37" t="str">
        <f>ContractorPayroll[[#This Row],[Leave blank]]&amp;" "&amp;ContractorPayroll[[#This Row],[Employee number or code]]</f>
        <v xml:space="preserve"> </v>
      </c>
      <c r="O274" s="14" t="str">
        <f>_xlfn.IFNA(IF(D274="","",VLOOKUP(ContractorPayroll[[#This Row],[Position / Title]],[1]Lists!I:K,3,FALSE)),"")</f>
        <v/>
      </c>
      <c r="P274" s="38" t="str">
        <f>IF(ContractorPayroll[[#This Row],[Position / Title]]="","",VLOOKUP(ContractorPayroll[[#This Row],[Position / Title]],[1]Lists!I:K,2,FALSE))</f>
        <v/>
      </c>
      <c r="Q274" s="16" t="str">
        <f>IF(E274="","",ContractorPayroll[[#This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4" s="17">
        <f>IFERROR(IF(ContractorPayroll[[#This Row],[Annual Cost of Wage Increase included in Rate Adjustment]]=0,0,S274*'[1]Facility Info Input'!$F$10),0)</f>
        <v>0</v>
      </c>
      <c r="U274" s="18">
        <f t="shared" si="16"/>
        <v>0</v>
      </c>
      <c r="V274" s="18">
        <f t="shared" si="17"/>
        <v>0</v>
      </c>
      <c r="W274" s="18">
        <f t="shared" si="18"/>
        <v>0</v>
      </c>
      <c r="X274" s="18">
        <f t="shared" si="19"/>
        <v>0</v>
      </c>
    </row>
    <row r="275" spans="1:24" x14ac:dyDescent="0.25">
      <c r="A275" s="8"/>
      <c r="B275" s="7"/>
      <c r="C275" s="8"/>
      <c r="D275" s="8"/>
      <c r="E275" s="9"/>
      <c r="F275" s="10"/>
      <c r="G275" s="10"/>
      <c r="H275" s="11"/>
      <c r="I275" s="12"/>
      <c r="J275" s="13"/>
      <c r="K275" s="13"/>
      <c r="L275" s="13"/>
      <c r="M275" s="13"/>
      <c r="N275" s="37" t="str">
        <f>ContractorPayroll[[#This Row],[Leave blank]]&amp;" "&amp;ContractorPayroll[[#This Row],[Employee number or code]]</f>
        <v xml:space="preserve"> </v>
      </c>
      <c r="O275" s="14" t="str">
        <f>_xlfn.IFNA(IF(D275="","",VLOOKUP(ContractorPayroll[[#This Row],[Position / Title]],[1]Lists!I:K,3,FALSE)),"")</f>
        <v/>
      </c>
      <c r="P275" s="38" t="str">
        <f>IF(ContractorPayroll[[#This Row],[Position / Title]]="","",VLOOKUP(ContractorPayroll[[#This Row],[Position / Title]],[1]Lists!I:K,2,FALSE))</f>
        <v/>
      </c>
      <c r="Q275" s="16" t="str">
        <f>IF(E275="","",ContractorPayroll[[#This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5" s="17">
        <f>IFERROR(IF(ContractorPayroll[[#This Row],[Annual Cost of Wage Increase included in Rate Adjustment]]=0,0,S275*'[1]Facility Info Input'!$F$10),0)</f>
        <v>0</v>
      </c>
      <c r="U275" s="18">
        <f t="shared" si="16"/>
        <v>0</v>
      </c>
      <c r="V275" s="18">
        <f t="shared" si="17"/>
        <v>0</v>
      </c>
      <c r="W275" s="18">
        <f t="shared" si="18"/>
        <v>0</v>
      </c>
      <c r="X275" s="18">
        <f t="shared" si="19"/>
        <v>0</v>
      </c>
    </row>
    <row r="276" spans="1:24" x14ac:dyDescent="0.25">
      <c r="A276" s="8"/>
      <c r="B276" s="7"/>
      <c r="C276" s="8"/>
      <c r="D276" s="8"/>
      <c r="E276" s="9"/>
      <c r="F276" s="10"/>
      <c r="G276" s="10"/>
      <c r="H276" s="11"/>
      <c r="I276" s="12"/>
      <c r="J276" s="13"/>
      <c r="K276" s="13"/>
      <c r="L276" s="13"/>
      <c r="M276" s="13"/>
      <c r="N276" s="37" t="str">
        <f>ContractorPayroll[[#This Row],[Leave blank]]&amp;" "&amp;ContractorPayroll[[#This Row],[Employee number or code]]</f>
        <v xml:space="preserve"> </v>
      </c>
      <c r="O276" s="14" t="str">
        <f>_xlfn.IFNA(IF(D276="","",VLOOKUP(ContractorPayroll[[#This Row],[Position / Title]],[1]Lists!I:K,3,FALSE)),"")</f>
        <v/>
      </c>
      <c r="P276" s="38" t="str">
        <f>IF(ContractorPayroll[[#This Row],[Position / Title]]="","",VLOOKUP(ContractorPayroll[[#This Row],[Position / Title]],[1]Lists!I:K,2,FALSE))</f>
        <v/>
      </c>
      <c r="Q276" s="16" t="str">
        <f>IF(E276="","",ContractorPayroll[[#This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6" s="17">
        <f>IFERROR(IF(ContractorPayroll[[#This Row],[Annual Cost of Wage Increase included in Rate Adjustment]]=0,0,S276*'[1]Facility Info Input'!$F$10),0)</f>
        <v>0</v>
      </c>
      <c r="U276" s="18">
        <f t="shared" si="16"/>
        <v>0</v>
      </c>
      <c r="V276" s="18">
        <f t="shared" si="17"/>
        <v>0</v>
      </c>
      <c r="W276" s="18">
        <f t="shared" si="18"/>
        <v>0</v>
      </c>
      <c r="X276" s="18">
        <f t="shared" si="19"/>
        <v>0</v>
      </c>
    </row>
    <row r="277" spans="1:24" x14ac:dyDescent="0.25">
      <c r="A277" s="8"/>
      <c r="B277" s="7"/>
      <c r="C277" s="8"/>
      <c r="D277" s="8"/>
      <c r="E277" s="9"/>
      <c r="F277" s="10"/>
      <c r="G277" s="10"/>
      <c r="H277" s="11"/>
      <c r="I277" s="12"/>
      <c r="J277" s="13"/>
      <c r="K277" s="13"/>
      <c r="L277" s="13"/>
      <c r="M277" s="13"/>
      <c r="N277" s="37" t="str">
        <f>ContractorPayroll[[#This Row],[Leave blank]]&amp;" "&amp;ContractorPayroll[[#This Row],[Employee number or code]]</f>
        <v xml:space="preserve"> </v>
      </c>
      <c r="O277" s="14" t="str">
        <f>_xlfn.IFNA(IF(D277="","",VLOOKUP(ContractorPayroll[[#This Row],[Position / Title]],[1]Lists!I:K,3,FALSE)),"")</f>
        <v/>
      </c>
      <c r="P277" s="38" t="str">
        <f>IF(ContractorPayroll[[#This Row],[Position / Title]]="","",VLOOKUP(ContractorPayroll[[#This Row],[Position / Title]],[1]Lists!I:K,2,FALSE))</f>
        <v/>
      </c>
      <c r="Q277" s="16" t="str">
        <f>IF(E277="","",ContractorPayroll[[#This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7" s="17">
        <f>IFERROR(IF(ContractorPayroll[[#This Row],[Annual Cost of Wage Increase included in Rate Adjustment]]=0,0,S277*'[1]Facility Info Input'!$F$10),0)</f>
        <v>0</v>
      </c>
      <c r="U277" s="18">
        <f t="shared" si="16"/>
        <v>0</v>
      </c>
      <c r="V277" s="18">
        <f t="shared" si="17"/>
        <v>0</v>
      </c>
      <c r="W277" s="18">
        <f t="shared" si="18"/>
        <v>0</v>
      </c>
      <c r="X277" s="18">
        <f t="shared" si="19"/>
        <v>0</v>
      </c>
    </row>
    <row r="278" spans="1:24" x14ac:dyDescent="0.25">
      <c r="A278" s="8"/>
      <c r="B278" s="7"/>
      <c r="C278" s="8"/>
      <c r="D278" s="8"/>
      <c r="E278" s="9"/>
      <c r="F278" s="10"/>
      <c r="G278" s="10"/>
      <c r="H278" s="11"/>
      <c r="I278" s="12"/>
      <c r="J278" s="13"/>
      <c r="K278" s="13"/>
      <c r="L278" s="13"/>
      <c r="M278" s="13"/>
      <c r="N278" s="37" t="str">
        <f>ContractorPayroll[[#This Row],[Leave blank]]&amp;" "&amp;ContractorPayroll[[#This Row],[Employee number or code]]</f>
        <v xml:space="preserve"> </v>
      </c>
      <c r="O278" s="14" t="str">
        <f>_xlfn.IFNA(IF(D278="","",VLOOKUP(ContractorPayroll[[#This Row],[Position / Title]],[1]Lists!I:K,3,FALSE)),"")</f>
        <v/>
      </c>
      <c r="P278" s="38" t="str">
        <f>IF(ContractorPayroll[[#This Row],[Position / Title]]="","",VLOOKUP(ContractorPayroll[[#This Row],[Position / Title]],[1]Lists!I:K,2,FALSE))</f>
        <v/>
      </c>
      <c r="Q278" s="16" t="str">
        <f>IF(E278="","",ContractorPayroll[[#This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8" s="17">
        <f>IFERROR(IF(ContractorPayroll[[#This Row],[Annual Cost of Wage Increase included in Rate Adjustment]]=0,0,S278*'[1]Facility Info Input'!$F$10),0)</f>
        <v>0</v>
      </c>
      <c r="U278" s="18">
        <f t="shared" si="16"/>
        <v>0</v>
      </c>
      <c r="V278" s="18">
        <f t="shared" si="17"/>
        <v>0</v>
      </c>
      <c r="W278" s="18">
        <f t="shared" si="18"/>
        <v>0</v>
      </c>
      <c r="X278" s="18">
        <f t="shared" si="19"/>
        <v>0</v>
      </c>
    </row>
    <row r="279" spans="1:24" x14ac:dyDescent="0.25">
      <c r="A279" s="8"/>
      <c r="B279" s="7"/>
      <c r="C279" s="8"/>
      <c r="D279" s="8"/>
      <c r="E279" s="9"/>
      <c r="F279" s="10"/>
      <c r="G279" s="10"/>
      <c r="H279" s="11"/>
      <c r="I279" s="12"/>
      <c r="J279" s="13"/>
      <c r="K279" s="13"/>
      <c r="L279" s="13"/>
      <c r="M279" s="13"/>
      <c r="N279" s="37" t="str">
        <f>ContractorPayroll[[#This Row],[Leave blank]]&amp;" "&amp;ContractorPayroll[[#This Row],[Employee number or code]]</f>
        <v xml:space="preserve"> </v>
      </c>
      <c r="O279" s="14" t="str">
        <f>_xlfn.IFNA(IF(D279="","",VLOOKUP(ContractorPayroll[[#This Row],[Position / Title]],[1]Lists!I:K,3,FALSE)),"")</f>
        <v/>
      </c>
      <c r="P279" s="38" t="str">
        <f>IF(ContractorPayroll[[#This Row],[Position / Title]]="","",VLOOKUP(ContractorPayroll[[#This Row],[Position / Title]],[1]Lists!I:K,2,FALSE))</f>
        <v/>
      </c>
      <c r="Q279" s="16" t="str">
        <f>IF(E279="","",ContractorPayroll[[#This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9" s="17">
        <f>IFERROR(IF(ContractorPayroll[[#This Row],[Annual Cost of Wage Increase included in Rate Adjustment]]=0,0,S279*'[1]Facility Info Input'!$F$10),0)</f>
        <v>0</v>
      </c>
      <c r="U279" s="18">
        <f t="shared" si="16"/>
        <v>0</v>
      </c>
      <c r="V279" s="18">
        <f t="shared" si="17"/>
        <v>0</v>
      </c>
      <c r="W279" s="18">
        <f t="shared" si="18"/>
        <v>0</v>
      </c>
      <c r="X279" s="18">
        <f t="shared" si="19"/>
        <v>0</v>
      </c>
    </row>
    <row r="280" spans="1:24" x14ac:dyDescent="0.25">
      <c r="A280" s="8"/>
      <c r="B280" s="7"/>
      <c r="C280" s="8"/>
      <c r="D280" s="8"/>
      <c r="E280" s="9"/>
      <c r="F280" s="10"/>
      <c r="G280" s="10"/>
      <c r="H280" s="11"/>
      <c r="I280" s="12"/>
      <c r="J280" s="13"/>
      <c r="K280" s="13"/>
      <c r="L280" s="13"/>
      <c r="M280" s="13"/>
      <c r="N280" s="37" t="str">
        <f>ContractorPayroll[[#This Row],[Leave blank]]&amp;" "&amp;ContractorPayroll[[#This Row],[Employee number or code]]</f>
        <v xml:space="preserve"> </v>
      </c>
      <c r="O280" s="14" t="str">
        <f>_xlfn.IFNA(IF(D280="","",VLOOKUP(ContractorPayroll[[#This Row],[Position / Title]],[1]Lists!I:K,3,FALSE)),"")</f>
        <v/>
      </c>
      <c r="P280" s="38" t="str">
        <f>IF(ContractorPayroll[[#This Row],[Position / Title]]="","",VLOOKUP(ContractorPayroll[[#This Row],[Position / Title]],[1]Lists!I:K,2,FALSE))</f>
        <v/>
      </c>
      <c r="Q280" s="16" t="str">
        <f>IF(E280="","",ContractorPayroll[[#This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0" s="17">
        <f>IFERROR(IF(ContractorPayroll[[#This Row],[Annual Cost of Wage Increase included in Rate Adjustment]]=0,0,S280*'[1]Facility Info Input'!$F$10),0)</f>
        <v>0</v>
      </c>
      <c r="U280" s="18">
        <f t="shared" si="16"/>
        <v>0</v>
      </c>
      <c r="V280" s="18">
        <f t="shared" si="17"/>
        <v>0</v>
      </c>
      <c r="W280" s="18">
        <f t="shared" si="18"/>
        <v>0</v>
      </c>
      <c r="X280" s="18">
        <f t="shared" si="19"/>
        <v>0</v>
      </c>
    </row>
    <row r="281" spans="1:24" x14ac:dyDescent="0.25">
      <c r="A281" s="8"/>
      <c r="B281" s="7"/>
      <c r="C281" s="8"/>
      <c r="D281" s="8"/>
      <c r="E281" s="9"/>
      <c r="F281" s="10"/>
      <c r="G281" s="10"/>
      <c r="H281" s="11"/>
      <c r="I281" s="12"/>
      <c r="J281" s="13"/>
      <c r="K281" s="13"/>
      <c r="L281" s="13"/>
      <c r="M281" s="13"/>
      <c r="N281" s="37" t="str">
        <f>ContractorPayroll[[#This Row],[Leave blank]]&amp;" "&amp;ContractorPayroll[[#This Row],[Employee number or code]]</f>
        <v xml:space="preserve"> </v>
      </c>
      <c r="O281" s="14" t="str">
        <f>_xlfn.IFNA(IF(D281="","",VLOOKUP(ContractorPayroll[[#This Row],[Position / Title]],[1]Lists!I:K,3,FALSE)),"")</f>
        <v/>
      </c>
      <c r="P281" s="38" t="str">
        <f>IF(ContractorPayroll[[#This Row],[Position / Title]]="","",VLOOKUP(ContractorPayroll[[#This Row],[Position / Title]],[1]Lists!I:K,2,FALSE))</f>
        <v/>
      </c>
      <c r="Q281" s="16" t="str">
        <f>IF(E281="","",ContractorPayroll[[#This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1" s="17">
        <f>IFERROR(IF(ContractorPayroll[[#This Row],[Annual Cost of Wage Increase included in Rate Adjustment]]=0,0,S281*'[1]Facility Info Input'!$F$10),0)</f>
        <v>0</v>
      </c>
      <c r="U281" s="18">
        <f t="shared" si="16"/>
        <v>0</v>
      </c>
      <c r="V281" s="18">
        <f t="shared" si="17"/>
        <v>0</v>
      </c>
      <c r="W281" s="18">
        <f t="shared" si="18"/>
        <v>0</v>
      </c>
      <c r="X281" s="18">
        <f t="shared" si="19"/>
        <v>0</v>
      </c>
    </row>
    <row r="282" spans="1:24" x14ac:dyDescent="0.25">
      <c r="A282" s="8"/>
      <c r="B282" s="7"/>
      <c r="C282" s="8"/>
      <c r="D282" s="8"/>
      <c r="E282" s="9"/>
      <c r="F282" s="10"/>
      <c r="G282" s="10"/>
      <c r="H282" s="11"/>
      <c r="I282" s="12"/>
      <c r="J282" s="13"/>
      <c r="K282" s="13"/>
      <c r="L282" s="13"/>
      <c r="M282" s="13"/>
      <c r="N282" s="37" t="str">
        <f>ContractorPayroll[[#This Row],[Leave blank]]&amp;" "&amp;ContractorPayroll[[#This Row],[Employee number or code]]</f>
        <v xml:space="preserve"> </v>
      </c>
      <c r="O282" s="14" t="str">
        <f>_xlfn.IFNA(IF(D282="","",VLOOKUP(ContractorPayroll[[#This Row],[Position / Title]],[1]Lists!I:K,3,FALSE)),"")</f>
        <v/>
      </c>
      <c r="P282" s="38" t="str">
        <f>IF(ContractorPayroll[[#This Row],[Position / Title]]="","",VLOOKUP(ContractorPayroll[[#This Row],[Position / Title]],[1]Lists!I:K,2,FALSE))</f>
        <v/>
      </c>
      <c r="Q282" s="16" t="str">
        <f>IF(E282="","",ContractorPayroll[[#This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2" s="17">
        <f>IFERROR(IF(ContractorPayroll[[#This Row],[Annual Cost of Wage Increase included in Rate Adjustment]]=0,0,S282*'[1]Facility Info Input'!$F$10),0)</f>
        <v>0</v>
      </c>
      <c r="U282" s="18">
        <f t="shared" si="16"/>
        <v>0</v>
      </c>
      <c r="V282" s="18">
        <f t="shared" si="17"/>
        <v>0</v>
      </c>
      <c r="W282" s="18">
        <f t="shared" si="18"/>
        <v>0</v>
      </c>
      <c r="X282" s="18">
        <f t="shared" si="19"/>
        <v>0</v>
      </c>
    </row>
    <row r="283" spans="1:24" x14ac:dyDescent="0.25">
      <c r="A283" s="8"/>
      <c r="B283" s="7"/>
      <c r="C283" s="8"/>
      <c r="D283" s="8"/>
      <c r="E283" s="9"/>
      <c r="F283" s="10"/>
      <c r="G283" s="10"/>
      <c r="H283" s="11"/>
      <c r="I283" s="12"/>
      <c r="J283" s="13"/>
      <c r="K283" s="13"/>
      <c r="L283" s="13"/>
      <c r="M283" s="13"/>
      <c r="N283" s="37" t="str">
        <f>ContractorPayroll[[#This Row],[Leave blank]]&amp;" "&amp;ContractorPayroll[[#This Row],[Employee number or code]]</f>
        <v xml:space="preserve"> </v>
      </c>
      <c r="O283" s="14" t="str">
        <f>_xlfn.IFNA(IF(D283="","",VLOOKUP(ContractorPayroll[[#This Row],[Position / Title]],[1]Lists!I:K,3,FALSE)),"")</f>
        <v/>
      </c>
      <c r="P283" s="38" t="str">
        <f>IF(ContractorPayroll[[#This Row],[Position / Title]]="","",VLOOKUP(ContractorPayroll[[#This Row],[Position / Title]],[1]Lists!I:K,2,FALSE))</f>
        <v/>
      </c>
      <c r="Q283" s="16" t="str">
        <f>IF(E283="","",ContractorPayroll[[#This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3" s="17">
        <f>IFERROR(IF(ContractorPayroll[[#This Row],[Annual Cost of Wage Increase included in Rate Adjustment]]=0,0,S283*'[1]Facility Info Input'!$F$10),0)</f>
        <v>0</v>
      </c>
      <c r="U283" s="18">
        <f t="shared" si="16"/>
        <v>0</v>
      </c>
      <c r="V283" s="18">
        <f t="shared" si="17"/>
        <v>0</v>
      </c>
      <c r="W283" s="18">
        <f t="shared" si="18"/>
        <v>0</v>
      </c>
      <c r="X283" s="18">
        <f t="shared" si="19"/>
        <v>0</v>
      </c>
    </row>
    <row r="284" spans="1:24" x14ac:dyDescent="0.25">
      <c r="A284" s="8"/>
      <c r="B284" s="7"/>
      <c r="C284" s="8"/>
      <c r="D284" s="8"/>
      <c r="E284" s="9"/>
      <c r="F284" s="10"/>
      <c r="G284" s="10"/>
      <c r="H284" s="11"/>
      <c r="I284" s="12"/>
      <c r="J284" s="13"/>
      <c r="K284" s="13"/>
      <c r="L284" s="13"/>
      <c r="M284" s="13"/>
      <c r="N284" s="37" t="str">
        <f>ContractorPayroll[[#This Row],[Leave blank]]&amp;" "&amp;ContractorPayroll[[#This Row],[Employee number or code]]</f>
        <v xml:space="preserve"> </v>
      </c>
      <c r="O284" s="14" t="str">
        <f>_xlfn.IFNA(IF(D284="","",VLOOKUP(ContractorPayroll[[#This Row],[Position / Title]],[1]Lists!I:K,3,FALSE)),"")</f>
        <v/>
      </c>
      <c r="P284" s="38" t="str">
        <f>IF(ContractorPayroll[[#This Row],[Position / Title]]="","",VLOOKUP(ContractorPayroll[[#This Row],[Position / Title]],[1]Lists!I:K,2,FALSE))</f>
        <v/>
      </c>
      <c r="Q284" s="16" t="str">
        <f>IF(E284="","",ContractorPayroll[[#This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4" s="17">
        <f>IFERROR(IF(ContractorPayroll[[#This Row],[Annual Cost of Wage Increase included in Rate Adjustment]]=0,0,S284*'[1]Facility Info Input'!$F$10),0)</f>
        <v>0</v>
      </c>
      <c r="U284" s="18">
        <f t="shared" si="16"/>
        <v>0</v>
      </c>
      <c r="V284" s="18">
        <f t="shared" si="17"/>
        <v>0</v>
      </c>
      <c r="W284" s="18">
        <f t="shared" si="18"/>
        <v>0</v>
      </c>
      <c r="X284" s="18">
        <f t="shared" si="19"/>
        <v>0</v>
      </c>
    </row>
    <row r="285" spans="1:24" x14ac:dyDescent="0.25">
      <c r="A285" s="8"/>
      <c r="B285" s="7"/>
      <c r="C285" s="8"/>
      <c r="D285" s="8"/>
      <c r="E285" s="9"/>
      <c r="F285" s="10"/>
      <c r="G285" s="10"/>
      <c r="H285" s="11"/>
      <c r="I285" s="12"/>
      <c r="J285" s="13"/>
      <c r="K285" s="13"/>
      <c r="L285" s="13"/>
      <c r="M285" s="13"/>
      <c r="N285" s="37" t="str">
        <f>ContractorPayroll[[#This Row],[Leave blank]]&amp;" "&amp;ContractorPayroll[[#This Row],[Employee number or code]]</f>
        <v xml:space="preserve"> </v>
      </c>
      <c r="O285" s="14" t="str">
        <f>_xlfn.IFNA(IF(D285="","",VLOOKUP(ContractorPayroll[[#This Row],[Position / Title]],[1]Lists!I:K,3,FALSE)),"")</f>
        <v/>
      </c>
      <c r="P285" s="38" t="str">
        <f>IF(ContractorPayroll[[#This Row],[Position / Title]]="","",VLOOKUP(ContractorPayroll[[#This Row],[Position / Title]],[1]Lists!I:K,2,FALSE))</f>
        <v/>
      </c>
      <c r="Q285" s="16" t="str">
        <f>IF(E285="","",ContractorPayroll[[#This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5" s="17">
        <f>IFERROR(IF(ContractorPayroll[[#This Row],[Annual Cost of Wage Increase included in Rate Adjustment]]=0,0,S285*'[1]Facility Info Input'!$F$10),0)</f>
        <v>0</v>
      </c>
      <c r="U285" s="18">
        <f t="shared" si="16"/>
        <v>0</v>
      </c>
      <c r="V285" s="18">
        <f t="shared" si="17"/>
        <v>0</v>
      </c>
      <c r="W285" s="18">
        <f t="shared" si="18"/>
        <v>0</v>
      </c>
      <c r="X285" s="18">
        <f t="shared" si="19"/>
        <v>0</v>
      </c>
    </row>
    <row r="286" spans="1:24" x14ac:dyDescent="0.25">
      <c r="A286" s="8"/>
      <c r="B286" s="7"/>
      <c r="C286" s="8"/>
      <c r="D286" s="8"/>
      <c r="E286" s="9"/>
      <c r="F286" s="10"/>
      <c r="G286" s="10"/>
      <c r="H286" s="11"/>
      <c r="I286" s="12"/>
      <c r="J286" s="13"/>
      <c r="K286" s="13"/>
      <c r="L286" s="13"/>
      <c r="M286" s="13"/>
      <c r="N286" s="37" t="str">
        <f>ContractorPayroll[[#This Row],[Leave blank]]&amp;" "&amp;ContractorPayroll[[#This Row],[Employee number or code]]</f>
        <v xml:space="preserve"> </v>
      </c>
      <c r="O286" s="14" t="str">
        <f>_xlfn.IFNA(IF(D286="","",VLOOKUP(ContractorPayroll[[#This Row],[Position / Title]],[1]Lists!I:K,3,FALSE)),"")</f>
        <v/>
      </c>
      <c r="P286" s="38" t="str">
        <f>IF(ContractorPayroll[[#This Row],[Position / Title]]="","",VLOOKUP(ContractorPayroll[[#This Row],[Position / Title]],[1]Lists!I:K,2,FALSE))</f>
        <v/>
      </c>
      <c r="Q286" s="16" t="str">
        <f>IF(E286="","",ContractorPayroll[[#This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6" s="17">
        <f>IFERROR(IF(ContractorPayroll[[#This Row],[Annual Cost of Wage Increase included in Rate Adjustment]]=0,0,S286*'[1]Facility Info Input'!$F$10),0)</f>
        <v>0</v>
      </c>
      <c r="U286" s="18">
        <f t="shared" si="16"/>
        <v>0</v>
      </c>
      <c r="V286" s="18">
        <f t="shared" si="17"/>
        <v>0</v>
      </c>
      <c r="W286" s="18">
        <f t="shared" si="18"/>
        <v>0</v>
      </c>
      <c r="X286" s="18">
        <f t="shared" si="19"/>
        <v>0</v>
      </c>
    </row>
    <row r="287" spans="1:24" x14ac:dyDescent="0.25">
      <c r="A287" s="8"/>
      <c r="B287" s="7"/>
      <c r="C287" s="8"/>
      <c r="D287" s="8"/>
      <c r="E287" s="9"/>
      <c r="F287" s="10"/>
      <c r="G287" s="10"/>
      <c r="H287" s="11"/>
      <c r="I287" s="12"/>
      <c r="J287" s="13"/>
      <c r="K287" s="13"/>
      <c r="L287" s="13"/>
      <c r="M287" s="13"/>
      <c r="N287" s="37" t="str">
        <f>ContractorPayroll[[#This Row],[Leave blank]]&amp;" "&amp;ContractorPayroll[[#This Row],[Employee number or code]]</f>
        <v xml:space="preserve"> </v>
      </c>
      <c r="O287" s="14" t="str">
        <f>_xlfn.IFNA(IF(D287="","",VLOOKUP(ContractorPayroll[[#This Row],[Position / Title]],[1]Lists!I:K,3,FALSE)),"")</f>
        <v/>
      </c>
      <c r="P287" s="38" t="str">
        <f>IF(ContractorPayroll[[#This Row],[Position / Title]]="","",VLOOKUP(ContractorPayroll[[#This Row],[Position / Title]],[1]Lists!I:K,2,FALSE))</f>
        <v/>
      </c>
      <c r="Q287" s="16" t="str">
        <f>IF(E287="","",ContractorPayroll[[#This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7" s="17">
        <f>IFERROR(IF(ContractorPayroll[[#This Row],[Annual Cost of Wage Increase included in Rate Adjustment]]=0,0,S287*'[1]Facility Info Input'!$F$10),0)</f>
        <v>0</v>
      </c>
      <c r="U287" s="18">
        <f t="shared" si="16"/>
        <v>0</v>
      </c>
      <c r="V287" s="18">
        <f t="shared" si="17"/>
        <v>0</v>
      </c>
      <c r="W287" s="18">
        <f t="shared" si="18"/>
        <v>0</v>
      </c>
      <c r="X287" s="18">
        <f t="shared" si="19"/>
        <v>0</v>
      </c>
    </row>
    <row r="288" spans="1:24" x14ac:dyDescent="0.25">
      <c r="A288" s="8"/>
      <c r="B288" s="7"/>
      <c r="C288" s="8"/>
      <c r="D288" s="8"/>
      <c r="E288" s="9"/>
      <c r="F288" s="10"/>
      <c r="G288" s="10"/>
      <c r="H288" s="11"/>
      <c r="I288" s="12"/>
      <c r="J288" s="13"/>
      <c r="K288" s="13"/>
      <c r="L288" s="13"/>
      <c r="M288" s="13"/>
      <c r="N288" s="37" t="str">
        <f>ContractorPayroll[[#This Row],[Leave blank]]&amp;" "&amp;ContractorPayroll[[#This Row],[Employee number or code]]</f>
        <v xml:space="preserve"> </v>
      </c>
      <c r="O288" s="14" t="str">
        <f>_xlfn.IFNA(IF(D288="","",VLOOKUP(ContractorPayroll[[#This Row],[Position / Title]],[1]Lists!I:K,3,FALSE)),"")</f>
        <v/>
      </c>
      <c r="P288" s="38" t="str">
        <f>IF(ContractorPayroll[[#This Row],[Position / Title]]="","",VLOOKUP(ContractorPayroll[[#This Row],[Position / Title]],[1]Lists!I:K,2,FALSE))</f>
        <v/>
      </c>
      <c r="Q288" s="16" t="str">
        <f>IF(E288="","",ContractorPayroll[[#This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8" s="17">
        <f>IFERROR(IF(ContractorPayroll[[#This Row],[Annual Cost of Wage Increase included in Rate Adjustment]]=0,0,S288*'[1]Facility Info Input'!$F$10),0)</f>
        <v>0</v>
      </c>
      <c r="U288" s="18">
        <f t="shared" si="16"/>
        <v>0</v>
      </c>
      <c r="V288" s="18">
        <f t="shared" si="17"/>
        <v>0</v>
      </c>
      <c r="W288" s="18">
        <f t="shared" si="18"/>
        <v>0</v>
      </c>
      <c r="X288" s="18">
        <f t="shared" si="19"/>
        <v>0</v>
      </c>
    </row>
    <row r="289" spans="1:24" x14ac:dyDescent="0.25">
      <c r="A289" s="8"/>
      <c r="B289" s="7"/>
      <c r="C289" s="8"/>
      <c r="D289" s="8"/>
      <c r="E289" s="9"/>
      <c r="F289" s="10"/>
      <c r="G289" s="10"/>
      <c r="H289" s="11"/>
      <c r="I289" s="12"/>
      <c r="J289" s="13"/>
      <c r="K289" s="13"/>
      <c r="L289" s="13"/>
      <c r="M289" s="13"/>
      <c r="N289" s="37" t="str">
        <f>ContractorPayroll[[#This Row],[Leave blank]]&amp;" "&amp;ContractorPayroll[[#This Row],[Employee number or code]]</f>
        <v xml:space="preserve"> </v>
      </c>
      <c r="O289" s="14" t="str">
        <f>_xlfn.IFNA(IF(D289="","",VLOOKUP(ContractorPayroll[[#This Row],[Position / Title]],[1]Lists!I:K,3,FALSE)),"")</f>
        <v/>
      </c>
      <c r="P289" s="38" t="str">
        <f>IF(ContractorPayroll[[#This Row],[Position / Title]]="","",VLOOKUP(ContractorPayroll[[#This Row],[Position / Title]],[1]Lists!I:K,2,FALSE))</f>
        <v/>
      </c>
      <c r="Q289" s="16" t="str">
        <f>IF(E289="","",ContractorPayroll[[#This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9" s="17">
        <f>IFERROR(IF(ContractorPayroll[[#This Row],[Annual Cost of Wage Increase included in Rate Adjustment]]=0,0,S289*'[1]Facility Info Input'!$F$10),0)</f>
        <v>0</v>
      </c>
      <c r="U289" s="18">
        <f t="shared" si="16"/>
        <v>0</v>
      </c>
      <c r="V289" s="18">
        <f t="shared" si="17"/>
        <v>0</v>
      </c>
      <c r="W289" s="18">
        <f t="shared" si="18"/>
        <v>0</v>
      </c>
      <c r="X289" s="18">
        <f t="shared" si="19"/>
        <v>0</v>
      </c>
    </row>
    <row r="290" spans="1:24" x14ac:dyDescent="0.25">
      <c r="A290" s="8"/>
      <c r="B290" s="7"/>
      <c r="C290" s="8"/>
      <c r="D290" s="8"/>
      <c r="E290" s="9"/>
      <c r="F290" s="10"/>
      <c r="G290" s="10"/>
      <c r="H290" s="11"/>
      <c r="I290" s="12"/>
      <c r="J290" s="13"/>
      <c r="K290" s="13"/>
      <c r="L290" s="13"/>
      <c r="M290" s="13"/>
      <c r="N290" s="37" t="str">
        <f>ContractorPayroll[[#This Row],[Leave blank]]&amp;" "&amp;ContractorPayroll[[#This Row],[Employee number or code]]</f>
        <v xml:space="preserve"> </v>
      </c>
      <c r="O290" s="14" t="str">
        <f>_xlfn.IFNA(IF(D290="","",VLOOKUP(ContractorPayroll[[#This Row],[Position / Title]],[1]Lists!I:K,3,FALSE)),"")</f>
        <v/>
      </c>
      <c r="P290" s="38" t="str">
        <f>IF(ContractorPayroll[[#This Row],[Position / Title]]="","",VLOOKUP(ContractorPayroll[[#This Row],[Position / Title]],[1]Lists!I:K,2,FALSE))</f>
        <v/>
      </c>
      <c r="Q290" s="16" t="str">
        <f>IF(E290="","",ContractorPayroll[[#This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0" s="17">
        <f>IFERROR(IF(ContractorPayroll[[#This Row],[Annual Cost of Wage Increase included in Rate Adjustment]]=0,0,S290*'[1]Facility Info Input'!$F$10),0)</f>
        <v>0</v>
      </c>
      <c r="U290" s="18">
        <f t="shared" si="16"/>
        <v>0</v>
      </c>
      <c r="V290" s="18">
        <f t="shared" si="17"/>
        <v>0</v>
      </c>
      <c r="W290" s="18">
        <f t="shared" si="18"/>
        <v>0</v>
      </c>
      <c r="X290" s="18">
        <f t="shared" si="19"/>
        <v>0</v>
      </c>
    </row>
    <row r="291" spans="1:24" x14ac:dyDescent="0.25">
      <c r="A291" s="8"/>
      <c r="B291" s="7"/>
      <c r="C291" s="8"/>
      <c r="D291" s="8"/>
      <c r="E291" s="9"/>
      <c r="F291" s="10"/>
      <c r="G291" s="10"/>
      <c r="H291" s="11"/>
      <c r="I291" s="12"/>
      <c r="J291" s="13"/>
      <c r="K291" s="13"/>
      <c r="L291" s="13"/>
      <c r="M291" s="13"/>
      <c r="N291" s="37" t="str">
        <f>ContractorPayroll[[#This Row],[Leave blank]]&amp;" "&amp;ContractorPayroll[[#This Row],[Employee number or code]]</f>
        <v xml:space="preserve"> </v>
      </c>
      <c r="O291" s="14" t="str">
        <f>_xlfn.IFNA(IF(D291="","",VLOOKUP(ContractorPayroll[[#This Row],[Position / Title]],[1]Lists!I:K,3,FALSE)),"")</f>
        <v/>
      </c>
      <c r="P291" s="38" t="str">
        <f>IF(ContractorPayroll[[#This Row],[Position / Title]]="","",VLOOKUP(ContractorPayroll[[#This Row],[Position / Title]],[1]Lists!I:K,2,FALSE))</f>
        <v/>
      </c>
      <c r="Q291" s="16" t="str">
        <f>IF(E291="","",ContractorPayroll[[#This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1" s="17">
        <f>IFERROR(IF(ContractorPayroll[[#This Row],[Annual Cost of Wage Increase included in Rate Adjustment]]=0,0,S291*'[1]Facility Info Input'!$F$10),0)</f>
        <v>0</v>
      </c>
      <c r="U291" s="18">
        <f t="shared" si="16"/>
        <v>0</v>
      </c>
      <c r="V291" s="18">
        <f t="shared" si="17"/>
        <v>0</v>
      </c>
      <c r="W291" s="18">
        <f t="shared" si="18"/>
        <v>0</v>
      </c>
      <c r="X291" s="18">
        <f t="shared" si="19"/>
        <v>0</v>
      </c>
    </row>
    <row r="292" spans="1:24" x14ac:dyDescent="0.25">
      <c r="A292" s="8"/>
      <c r="B292" s="7"/>
      <c r="C292" s="8"/>
      <c r="D292" s="8"/>
      <c r="E292" s="9"/>
      <c r="F292" s="10"/>
      <c r="G292" s="10"/>
      <c r="H292" s="11"/>
      <c r="I292" s="12"/>
      <c r="J292" s="13"/>
      <c r="K292" s="13"/>
      <c r="L292" s="13"/>
      <c r="M292" s="13"/>
      <c r="N292" s="37" t="str">
        <f>ContractorPayroll[[#This Row],[Leave blank]]&amp;" "&amp;ContractorPayroll[[#This Row],[Employee number or code]]</f>
        <v xml:space="preserve"> </v>
      </c>
      <c r="O292" s="14" t="str">
        <f>_xlfn.IFNA(IF(D292="","",VLOOKUP(ContractorPayroll[[#This Row],[Position / Title]],[1]Lists!I:K,3,FALSE)),"")</f>
        <v/>
      </c>
      <c r="P292" s="38" t="str">
        <f>IF(ContractorPayroll[[#This Row],[Position / Title]]="","",VLOOKUP(ContractorPayroll[[#This Row],[Position / Title]],[1]Lists!I:K,2,FALSE))</f>
        <v/>
      </c>
      <c r="Q292" s="16" t="str">
        <f>IF(E292="","",ContractorPayroll[[#This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2" s="17">
        <f>IFERROR(IF(ContractorPayroll[[#This Row],[Annual Cost of Wage Increase included in Rate Adjustment]]=0,0,S292*'[1]Facility Info Input'!$F$10),0)</f>
        <v>0</v>
      </c>
      <c r="U292" s="18">
        <f t="shared" si="16"/>
        <v>0</v>
      </c>
      <c r="V292" s="18">
        <f t="shared" si="17"/>
        <v>0</v>
      </c>
      <c r="W292" s="18">
        <f t="shared" si="18"/>
        <v>0</v>
      </c>
      <c r="X292" s="18">
        <f t="shared" si="19"/>
        <v>0</v>
      </c>
    </row>
    <row r="293" spans="1:24" x14ac:dyDescent="0.25">
      <c r="A293" s="8"/>
      <c r="B293" s="7"/>
      <c r="C293" s="8"/>
      <c r="D293" s="8"/>
      <c r="E293" s="9"/>
      <c r="F293" s="10"/>
      <c r="G293" s="10"/>
      <c r="H293" s="11"/>
      <c r="I293" s="12"/>
      <c r="J293" s="13"/>
      <c r="K293" s="13"/>
      <c r="L293" s="13"/>
      <c r="M293" s="13"/>
      <c r="N293" s="37" t="str">
        <f>ContractorPayroll[[#This Row],[Leave blank]]&amp;" "&amp;ContractorPayroll[[#This Row],[Employee number or code]]</f>
        <v xml:space="preserve"> </v>
      </c>
      <c r="O293" s="14" t="str">
        <f>_xlfn.IFNA(IF(D293="","",VLOOKUP(ContractorPayroll[[#This Row],[Position / Title]],[1]Lists!I:K,3,FALSE)),"")</f>
        <v/>
      </c>
      <c r="P293" s="38" t="str">
        <f>IF(ContractorPayroll[[#This Row],[Position / Title]]="","",VLOOKUP(ContractorPayroll[[#This Row],[Position / Title]],[1]Lists!I:K,2,FALSE))</f>
        <v/>
      </c>
      <c r="Q293" s="16" t="str">
        <f>IF(E293="","",ContractorPayroll[[#This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3" s="17">
        <f>IFERROR(IF(ContractorPayroll[[#This Row],[Annual Cost of Wage Increase included in Rate Adjustment]]=0,0,S293*'[1]Facility Info Input'!$F$10),0)</f>
        <v>0</v>
      </c>
      <c r="U293" s="18">
        <f t="shared" si="16"/>
        <v>0</v>
      </c>
      <c r="V293" s="18">
        <f t="shared" si="17"/>
        <v>0</v>
      </c>
      <c r="W293" s="18">
        <f t="shared" si="18"/>
        <v>0</v>
      </c>
      <c r="X293" s="18">
        <f t="shared" si="19"/>
        <v>0</v>
      </c>
    </row>
    <row r="294" spans="1:24" x14ac:dyDescent="0.25">
      <c r="A294" s="8"/>
      <c r="B294" s="7"/>
      <c r="C294" s="8"/>
      <c r="D294" s="8"/>
      <c r="E294" s="9"/>
      <c r="F294" s="10"/>
      <c r="G294" s="10"/>
      <c r="H294" s="11"/>
      <c r="I294" s="12"/>
      <c r="J294" s="13"/>
      <c r="K294" s="13"/>
      <c r="L294" s="13"/>
      <c r="M294" s="13"/>
      <c r="N294" s="37" t="str">
        <f>ContractorPayroll[[#This Row],[Leave blank]]&amp;" "&amp;ContractorPayroll[[#This Row],[Employee number or code]]</f>
        <v xml:space="preserve"> </v>
      </c>
      <c r="O294" s="14" t="str">
        <f>_xlfn.IFNA(IF(D294="","",VLOOKUP(ContractorPayroll[[#This Row],[Position / Title]],[1]Lists!I:K,3,FALSE)),"")</f>
        <v/>
      </c>
      <c r="P294" s="38" t="str">
        <f>IF(ContractorPayroll[[#This Row],[Position / Title]]="","",VLOOKUP(ContractorPayroll[[#This Row],[Position / Title]],[1]Lists!I:K,2,FALSE))</f>
        <v/>
      </c>
      <c r="Q294" s="16" t="str">
        <f>IF(E294="","",ContractorPayroll[[#This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4" s="17">
        <f>IFERROR(IF(ContractorPayroll[[#This Row],[Annual Cost of Wage Increase included in Rate Adjustment]]=0,0,S294*'[1]Facility Info Input'!$F$10),0)</f>
        <v>0</v>
      </c>
      <c r="U294" s="18">
        <f t="shared" si="16"/>
        <v>0</v>
      </c>
      <c r="V294" s="18">
        <f t="shared" si="17"/>
        <v>0</v>
      </c>
      <c r="W294" s="18">
        <f t="shared" si="18"/>
        <v>0</v>
      </c>
      <c r="X294" s="18">
        <f t="shared" si="19"/>
        <v>0</v>
      </c>
    </row>
    <row r="295" spans="1:24" x14ac:dyDescent="0.25">
      <c r="A295" s="8"/>
      <c r="B295" s="7"/>
      <c r="C295" s="8"/>
      <c r="D295" s="8"/>
      <c r="E295" s="9"/>
      <c r="F295" s="10"/>
      <c r="G295" s="10"/>
      <c r="H295" s="11"/>
      <c r="I295" s="12"/>
      <c r="J295" s="13"/>
      <c r="K295" s="13"/>
      <c r="L295" s="13"/>
      <c r="M295" s="13"/>
      <c r="N295" s="37" t="str">
        <f>ContractorPayroll[[#This Row],[Leave blank]]&amp;" "&amp;ContractorPayroll[[#This Row],[Employee number or code]]</f>
        <v xml:space="preserve"> </v>
      </c>
      <c r="O295" s="14" t="str">
        <f>_xlfn.IFNA(IF(D295="","",VLOOKUP(ContractorPayroll[[#This Row],[Position / Title]],[1]Lists!I:K,3,FALSE)),"")</f>
        <v/>
      </c>
      <c r="P295" s="38" t="str">
        <f>IF(ContractorPayroll[[#This Row],[Position / Title]]="","",VLOOKUP(ContractorPayroll[[#This Row],[Position / Title]],[1]Lists!I:K,2,FALSE))</f>
        <v/>
      </c>
      <c r="Q295" s="16" t="str">
        <f>IF(E295="","",ContractorPayroll[[#This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5" s="17">
        <f>IFERROR(IF(ContractorPayroll[[#This Row],[Annual Cost of Wage Increase included in Rate Adjustment]]=0,0,S295*'[1]Facility Info Input'!$F$10),0)</f>
        <v>0</v>
      </c>
      <c r="U295" s="18">
        <f t="shared" si="16"/>
        <v>0</v>
      </c>
      <c r="V295" s="18">
        <f t="shared" si="17"/>
        <v>0</v>
      </c>
      <c r="W295" s="18">
        <f t="shared" si="18"/>
        <v>0</v>
      </c>
      <c r="X295" s="18">
        <f t="shared" si="19"/>
        <v>0</v>
      </c>
    </row>
    <row r="296" spans="1:24" x14ac:dyDescent="0.25">
      <c r="A296" s="8"/>
      <c r="B296" s="7"/>
      <c r="C296" s="8"/>
      <c r="D296" s="8"/>
      <c r="E296" s="9"/>
      <c r="F296" s="10"/>
      <c r="G296" s="10"/>
      <c r="H296" s="11"/>
      <c r="I296" s="12"/>
      <c r="J296" s="13"/>
      <c r="K296" s="13"/>
      <c r="L296" s="13"/>
      <c r="M296" s="13"/>
      <c r="N296" s="37" t="str">
        <f>ContractorPayroll[[#This Row],[Leave blank]]&amp;" "&amp;ContractorPayroll[[#This Row],[Employee number or code]]</f>
        <v xml:space="preserve"> </v>
      </c>
      <c r="O296" s="14" t="str">
        <f>_xlfn.IFNA(IF(D296="","",VLOOKUP(ContractorPayroll[[#This Row],[Position / Title]],[1]Lists!I:K,3,FALSE)),"")</f>
        <v/>
      </c>
      <c r="P296" s="38" t="str">
        <f>IF(ContractorPayroll[[#This Row],[Position / Title]]="","",VLOOKUP(ContractorPayroll[[#This Row],[Position / Title]],[1]Lists!I:K,2,FALSE))</f>
        <v/>
      </c>
      <c r="Q296" s="16" t="str">
        <f>IF(E296="","",ContractorPayroll[[#This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6" s="17">
        <f>IFERROR(IF(ContractorPayroll[[#This Row],[Annual Cost of Wage Increase included in Rate Adjustment]]=0,0,S296*'[1]Facility Info Input'!$F$10),0)</f>
        <v>0</v>
      </c>
      <c r="U296" s="18">
        <f t="shared" si="16"/>
        <v>0</v>
      </c>
      <c r="V296" s="18">
        <f t="shared" si="17"/>
        <v>0</v>
      </c>
      <c r="W296" s="18">
        <f t="shared" si="18"/>
        <v>0</v>
      </c>
      <c r="X296" s="18">
        <f t="shared" si="19"/>
        <v>0</v>
      </c>
    </row>
    <row r="297" spans="1:24" x14ac:dyDescent="0.25">
      <c r="A297" s="8"/>
      <c r="B297" s="7"/>
      <c r="C297" s="8"/>
      <c r="D297" s="8"/>
      <c r="E297" s="9"/>
      <c r="F297" s="10"/>
      <c r="G297" s="10"/>
      <c r="H297" s="11"/>
      <c r="I297" s="12"/>
      <c r="J297" s="13"/>
      <c r="K297" s="13"/>
      <c r="L297" s="13"/>
      <c r="M297" s="13"/>
      <c r="N297" s="37" t="str">
        <f>ContractorPayroll[[#This Row],[Leave blank]]&amp;" "&amp;ContractorPayroll[[#This Row],[Employee number or code]]</f>
        <v xml:space="preserve"> </v>
      </c>
      <c r="O297" s="14" t="str">
        <f>_xlfn.IFNA(IF(D297="","",VLOOKUP(ContractorPayroll[[#This Row],[Position / Title]],[1]Lists!I:K,3,FALSE)),"")</f>
        <v/>
      </c>
      <c r="P297" s="38" t="str">
        <f>IF(ContractorPayroll[[#This Row],[Position / Title]]="","",VLOOKUP(ContractorPayroll[[#This Row],[Position / Title]],[1]Lists!I:K,2,FALSE))</f>
        <v/>
      </c>
      <c r="Q297" s="16" t="str">
        <f>IF(E297="","",ContractorPayroll[[#This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7" s="17">
        <f>IFERROR(IF(ContractorPayroll[[#This Row],[Annual Cost of Wage Increase included in Rate Adjustment]]=0,0,S297*'[1]Facility Info Input'!$F$10),0)</f>
        <v>0</v>
      </c>
      <c r="U297" s="18">
        <f t="shared" si="16"/>
        <v>0</v>
      </c>
      <c r="V297" s="18">
        <f t="shared" si="17"/>
        <v>0</v>
      </c>
      <c r="W297" s="18">
        <f t="shared" si="18"/>
        <v>0</v>
      </c>
      <c r="X297" s="18">
        <f t="shared" si="19"/>
        <v>0</v>
      </c>
    </row>
    <row r="298" spans="1:24" x14ac:dyDescent="0.25">
      <c r="A298" s="8"/>
      <c r="B298" s="7"/>
      <c r="C298" s="8"/>
      <c r="D298" s="8"/>
      <c r="E298" s="9"/>
      <c r="F298" s="10"/>
      <c r="G298" s="10"/>
      <c r="H298" s="11"/>
      <c r="I298" s="12"/>
      <c r="J298" s="13"/>
      <c r="K298" s="13"/>
      <c r="L298" s="13"/>
      <c r="M298" s="13"/>
      <c r="N298" s="37" t="str">
        <f>ContractorPayroll[[#This Row],[Leave blank]]&amp;" "&amp;ContractorPayroll[[#This Row],[Employee number or code]]</f>
        <v xml:space="preserve"> </v>
      </c>
      <c r="O298" s="14" t="str">
        <f>_xlfn.IFNA(IF(D298="","",VLOOKUP(ContractorPayroll[[#This Row],[Position / Title]],[1]Lists!I:K,3,FALSE)),"")</f>
        <v/>
      </c>
      <c r="P298" s="38" t="str">
        <f>IF(ContractorPayroll[[#This Row],[Position / Title]]="","",VLOOKUP(ContractorPayroll[[#This Row],[Position / Title]],[1]Lists!I:K,2,FALSE))</f>
        <v/>
      </c>
      <c r="Q298" s="16" t="str">
        <f>IF(E298="","",ContractorPayroll[[#This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8" s="17">
        <f>IFERROR(IF(ContractorPayroll[[#This Row],[Annual Cost of Wage Increase included in Rate Adjustment]]=0,0,S298*'[1]Facility Info Input'!$F$10),0)</f>
        <v>0</v>
      </c>
      <c r="U298" s="18">
        <f t="shared" si="16"/>
        <v>0</v>
      </c>
      <c r="V298" s="18">
        <f t="shared" si="17"/>
        <v>0</v>
      </c>
      <c r="W298" s="18">
        <f t="shared" si="18"/>
        <v>0</v>
      </c>
      <c r="X298" s="18">
        <f t="shared" si="19"/>
        <v>0</v>
      </c>
    </row>
    <row r="299" spans="1:24" x14ac:dyDescent="0.25">
      <c r="A299" s="8"/>
      <c r="B299" s="7"/>
      <c r="C299" s="8"/>
      <c r="D299" s="8"/>
      <c r="E299" s="9"/>
      <c r="F299" s="10"/>
      <c r="G299" s="10"/>
      <c r="H299" s="11"/>
      <c r="I299" s="12"/>
      <c r="J299" s="13"/>
      <c r="K299" s="13"/>
      <c r="L299" s="13"/>
      <c r="M299" s="13"/>
      <c r="N299" s="37" t="str">
        <f>ContractorPayroll[[#This Row],[Leave blank]]&amp;" "&amp;ContractorPayroll[[#This Row],[Employee number or code]]</f>
        <v xml:space="preserve"> </v>
      </c>
      <c r="O299" s="14" t="str">
        <f>_xlfn.IFNA(IF(D299="","",VLOOKUP(ContractorPayroll[[#This Row],[Position / Title]],[1]Lists!I:K,3,FALSE)),"")</f>
        <v/>
      </c>
      <c r="P299" s="38" t="str">
        <f>IF(ContractorPayroll[[#This Row],[Position / Title]]="","",VLOOKUP(ContractorPayroll[[#This Row],[Position / Title]],[1]Lists!I:K,2,FALSE))</f>
        <v/>
      </c>
      <c r="Q299" s="16" t="str">
        <f>IF(E299="","",ContractorPayroll[[#This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2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2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9" s="17">
        <f>IFERROR(IF(ContractorPayroll[[#This Row],[Annual Cost of Wage Increase included in Rate Adjustment]]=0,0,S299*'[1]Facility Info Input'!$F$10),0)</f>
        <v>0</v>
      </c>
      <c r="U299" s="18">
        <f t="shared" si="16"/>
        <v>0</v>
      </c>
      <c r="V299" s="18">
        <f t="shared" si="17"/>
        <v>0</v>
      </c>
      <c r="W299" s="18">
        <f t="shared" si="18"/>
        <v>0</v>
      </c>
      <c r="X299" s="18">
        <f t="shared" si="19"/>
        <v>0</v>
      </c>
    </row>
    <row r="300" spans="1:24" x14ac:dyDescent="0.25">
      <c r="A300" s="8"/>
      <c r="B300" s="7"/>
      <c r="C300" s="8"/>
      <c r="D300" s="8"/>
      <c r="E300" s="9"/>
      <c r="F300" s="10"/>
      <c r="G300" s="10"/>
      <c r="H300" s="11"/>
      <c r="I300" s="12"/>
      <c r="J300" s="13"/>
      <c r="K300" s="13"/>
      <c r="L300" s="13"/>
      <c r="M300" s="13"/>
      <c r="N300" s="37" t="str">
        <f>ContractorPayroll[[#This Row],[Leave blank]]&amp;" "&amp;ContractorPayroll[[#This Row],[Employee number or code]]</f>
        <v xml:space="preserve"> </v>
      </c>
      <c r="O300" s="14" t="str">
        <f>_xlfn.IFNA(IF(D300="","",VLOOKUP(ContractorPayroll[[#This Row],[Position / Title]],[1]Lists!I:K,3,FALSE)),"")</f>
        <v/>
      </c>
      <c r="P300" s="38" t="str">
        <f>IF(ContractorPayroll[[#This Row],[Position / Title]]="","",VLOOKUP(ContractorPayroll[[#This Row],[Position / Title]],[1]Lists!I:K,2,FALSE))</f>
        <v/>
      </c>
      <c r="Q300" s="16" t="str">
        <f>IF(E300="","",ContractorPayroll[[#This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0" s="17">
        <f>IFERROR(IF(ContractorPayroll[[#This Row],[Annual Cost of Wage Increase included in Rate Adjustment]]=0,0,S300*'[1]Facility Info Input'!$F$10),0)</f>
        <v>0</v>
      </c>
      <c r="U300" s="18">
        <f t="shared" si="16"/>
        <v>0</v>
      </c>
      <c r="V300" s="18">
        <f t="shared" si="17"/>
        <v>0</v>
      </c>
      <c r="W300" s="18">
        <f t="shared" si="18"/>
        <v>0</v>
      </c>
      <c r="X300" s="18">
        <f t="shared" si="19"/>
        <v>0</v>
      </c>
    </row>
    <row r="301" spans="1:24" x14ac:dyDescent="0.25">
      <c r="A301" s="8"/>
      <c r="B301" s="7"/>
      <c r="C301" s="8"/>
      <c r="D301" s="8"/>
      <c r="E301" s="9"/>
      <c r="F301" s="10"/>
      <c r="G301" s="10"/>
      <c r="H301" s="11"/>
      <c r="I301" s="12"/>
      <c r="J301" s="13"/>
      <c r="K301" s="13"/>
      <c r="L301" s="13"/>
      <c r="M301" s="13"/>
      <c r="N301" s="37" t="str">
        <f>ContractorPayroll[[#This Row],[Leave blank]]&amp;" "&amp;ContractorPayroll[[#This Row],[Employee number or code]]</f>
        <v xml:space="preserve"> </v>
      </c>
      <c r="O301" s="14" t="str">
        <f>_xlfn.IFNA(IF(D301="","",VLOOKUP(ContractorPayroll[[#This Row],[Position / Title]],[1]Lists!I:K,3,FALSE)),"")</f>
        <v/>
      </c>
      <c r="P301" s="38" t="str">
        <f>IF(ContractorPayroll[[#This Row],[Position / Title]]="","",VLOOKUP(ContractorPayroll[[#This Row],[Position / Title]],[1]Lists!I:K,2,FALSE))</f>
        <v/>
      </c>
      <c r="Q301" s="16" t="str">
        <f>IF(E301="","",ContractorPayroll[[#This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1" s="17">
        <f>IFERROR(IF(ContractorPayroll[[#This Row],[Annual Cost of Wage Increase included in Rate Adjustment]]=0,0,S301*'[1]Facility Info Input'!$F$10),0)</f>
        <v>0</v>
      </c>
      <c r="U301" s="18">
        <f t="shared" si="16"/>
        <v>0</v>
      </c>
      <c r="V301" s="18">
        <f t="shared" si="17"/>
        <v>0</v>
      </c>
      <c r="W301" s="18">
        <f t="shared" si="18"/>
        <v>0</v>
      </c>
      <c r="X301" s="18">
        <f t="shared" si="19"/>
        <v>0</v>
      </c>
    </row>
    <row r="302" spans="1:24" x14ac:dyDescent="0.25">
      <c r="A302" s="8"/>
      <c r="B302" s="7"/>
      <c r="C302" s="8"/>
      <c r="D302" s="8"/>
      <c r="E302" s="9"/>
      <c r="F302" s="10"/>
      <c r="G302" s="10"/>
      <c r="H302" s="11"/>
      <c r="I302" s="12"/>
      <c r="J302" s="13"/>
      <c r="K302" s="13"/>
      <c r="L302" s="13"/>
      <c r="M302" s="13"/>
      <c r="N302" s="37" t="str">
        <f>ContractorPayroll[[#This Row],[Leave blank]]&amp;" "&amp;ContractorPayroll[[#This Row],[Employee number or code]]</f>
        <v xml:space="preserve"> </v>
      </c>
      <c r="O302" s="14" t="str">
        <f>_xlfn.IFNA(IF(D302="","",VLOOKUP(ContractorPayroll[[#This Row],[Position / Title]],[1]Lists!I:K,3,FALSE)),"")</f>
        <v/>
      </c>
      <c r="P302" s="38" t="str">
        <f>IF(ContractorPayroll[[#This Row],[Position / Title]]="","",VLOOKUP(ContractorPayroll[[#This Row],[Position / Title]],[1]Lists!I:K,2,FALSE))</f>
        <v/>
      </c>
      <c r="Q302" s="16" t="str">
        <f>IF(E302="","",ContractorPayroll[[#This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2" s="17">
        <f>IFERROR(IF(ContractorPayroll[[#This Row],[Annual Cost of Wage Increase included in Rate Adjustment]]=0,0,S302*'[1]Facility Info Input'!$F$10),0)</f>
        <v>0</v>
      </c>
      <c r="U302" s="18">
        <f t="shared" si="16"/>
        <v>0</v>
      </c>
      <c r="V302" s="18">
        <f t="shared" si="17"/>
        <v>0</v>
      </c>
      <c r="W302" s="18">
        <f t="shared" si="18"/>
        <v>0</v>
      </c>
      <c r="X302" s="18">
        <f t="shared" si="19"/>
        <v>0</v>
      </c>
    </row>
    <row r="303" spans="1:24" x14ac:dyDescent="0.25">
      <c r="A303" s="8"/>
      <c r="B303" s="7"/>
      <c r="C303" s="8"/>
      <c r="D303" s="8"/>
      <c r="E303" s="9"/>
      <c r="F303" s="10"/>
      <c r="G303" s="10"/>
      <c r="H303" s="11"/>
      <c r="I303" s="12"/>
      <c r="J303" s="13"/>
      <c r="K303" s="13"/>
      <c r="L303" s="13"/>
      <c r="M303" s="13"/>
      <c r="N303" s="37" t="str">
        <f>ContractorPayroll[[#This Row],[Leave blank]]&amp;" "&amp;ContractorPayroll[[#This Row],[Employee number or code]]</f>
        <v xml:space="preserve"> </v>
      </c>
      <c r="O303" s="14" t="str">
        <f>_xlfn.IFNA(IF(D303="","",VLOOKUP(ContractorPayroll[[#This Row],[Position / Title]],[1]Lists!I:K,3,FALSE)),"")</f>
        <v/>
      </c>
      <c r="P303" s="38" t="str">
        <f>IF(ContractorPayroll[[#This Row],[Position / Title]]="","",VLOOKUP(ContractorPayroll[[#This Row],[Position / Title]],[1]Lists!I:K,2,FALSE))</f>
        <v/>
      </c>
      <c r="Q303" s="16" t="str">
        <f>IF(E303="","",ContractorPayroll[[#This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3" s="17">
        <f>IFERROR(IF(ContractorPayroll[[#This Row],[Annual Cost of Wage Increase included in Rate Adjustment]]=0,0,S303*'[1]Facility Info Input'!$F$10),0)</f>
        <v>0</v>
      </c>
      <c r="U303" s="18">
        <f t="shared" si="16"/>
        <v>0</v>
      </c>
      <c r="V303" s="18">
        <f t="shared" si="17"/>
        <v>0</v>
      </c>
      <c r="W303" s="18">
        <f t="shared" si="18"/>
        <v>0</v>
      </c>
      <c r="X303" s="18">
        <f t="shared" si="19"/>
        <v>0</v>
      </c>
    </row>
    <row r="304" spans="1:24" x14ac:dyDescent="0.25">
      <c r="A304" s="8"/>
      <c r="B304" s="7"/>
      <c r="C304" s="8"/>
      <c r="D304" s="8"/>
      <c r="E304" s="9"/>
      <c r="F304" s="10"/>
      <c r="G304" s="10"/>
      <c r="H304" s="11"/>
      <c r="I304" s="12"/>
      <c r="J304" s="13"/>
      <c r="K304" s="13"/>
      <c r="L304" s="13"/>
      <c r="M304" s="13"/>
      <c r="N304" s="37" t="str">
        <f>ContractorPayroll[[#This Row],[Leave blank]]&amp;" "&amp;ContractorPayroll[[#This Row],[Employee number or code]]</f>
        <v xml:space="preserve"> </v>
      </c>
      <c r="O304" s="14" t="str">
        <f>_xlfn.IFNA(IF(D304="","",VLOOKUP(ContractorPayroll[[#This Row],[Position / Title]],[1]Lists!I:K,3,FALSE)),"")</f>
        <v/>
      </c>
      <c r="P304" s="38" t="str">
        <f>IF(ContractorPayroll[[#This Row],[Position / Title]]="","",VLOOKUP(ContractorPayroll[[#This Row],[Position / Title]],[1]Lists!I:K,2,FALSE))</f>
        <v/>
      </c>
      <c r="Q304" s="16" t="str">
        <f>IF(E304="","",ContractorPayroll[[#This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4" s="17">
        <f>IFERROR(IF(ContractorPayroll[[#This Row],[Annual Cost of Wage Increase included in Rate Adjustment]]=0,0,S304*'[1]Facility Info Input'!$F$10),0)</f>
        <v>0</v>
      </c>
      <c r="U304" s="18">
        <f t="shared" si="16"/>
        <v>0</v>
      </c>
      <c r="V304" s="18">
        <f t="shared" si="17"/>
        <v>0</v>
      </c>
      <c r="W304" s="18">
        <f t="shared" si="18"/>
        <v>0</v>
      </c>
      <c r="X304" s="18">
        <f t="shared" si="19"/>
        <v>0</v>
      </c>
    </row>
    <row r="305" spans="1:24" x14ac:dyDescent="0.25">
      <c r="A305" s="8"/>
      <c r="B305" s="7"/>
      <c r="C305" s="8"/>
      <c r="D305" s="8"/>
      <c r="E305" s="9"/>
      <c r="F305" s="10"/>
      <c r="G305" s="10"/>
      <c r="H305" s="11"/>
      <c r="I305" s="12"/>
      <c r="J305" s="13"/>
      <c r="K305" s="13"/>
      <c r="L305" s="13"/>
      <c r="M305" s="13"/>
      <c r="N305" s="37" t="str">
        <f>ContractorPayroll[[#This Row],[Leave blank]]&amp;" "&amp;ContractorPayroll[[#This Row],[Employee number or code]]</f>
        <v xml:space="preserve"> </v>
      </c>
      <c r="O305" s="14" t="str">
        <f>_xlfn.IFNA(IF(D305="","",VLOOKUP(ContractorPayroll[[#This Row],[Position / Title]],[1]Lists!I:K,3,FALSE)),"")</f>
        <v/>
      </c>
      <c r="P305" s="38" t="str">
        <f>IF(ContractorPayroll[[#This Row],[Position / Title]]="","",VLOOKUP(ContractorPayroll[[#This Row],[Position / Title]],[1]Lists!I:K,2,FALSE))</f>
        <v/>
      </c>
      <c r="Q305" s="16" t="str">
        <f>IF(E305="","",ContractorPayroll[[#This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5" s="17">
        <f>IFERROR(IF(ContractorPayroll[[#This Row],[Annual Cost of Wage Increase included in Rate Adjustment]]=0,0,S305*'[1]Facility Info Input'!$F$10),0)</f>
        <v>0</v>
      </c>
      <c r="U305" s="18">
        <f t="shared" si="16"/>
        <v>0</v>
      </c>
      <c r="V305" s="18">
        <f t="shared" si="17"/>
        <v>0</v>
      </c>
      <c r="W305" s="18">
        <f t="shared" si="18"/>
        <v>0</v>
      </c>
      <c r="X305" s="18">
        <f t="shared" si="19"/>
        <v>0</v>
      </c>
    </row>
    <row r="306" spans="1:24" x14ac:dyDescent="0.25">
      <c r="A306" s="8"/>
      <c r="B306" s="7"/>
      <c r="C306" s="8"/>
      <c r="D306" s="8"/>
      <c r="E306" s="9"/>
      <c r="F306" s="10"/>
      <c r="G306" s="10"/>
      <c r="H306" s="11"/>
      <c r="I306" s="12"/>
      <c r="J306" s="13"/>
      <c r="K306" s="13"/>
      <c r="L306" s="13"/>
      <c r="M306" s="13"/>
      <c r="N306" s="37" t="str">
        <f>ContractorPayroll[[#This Row],[Leave blank]]&amp;" "&amp;ContractorPayroll[[#This Row],[Employee number or code]]</f>
        <v xml:space="preserve"> </v>
      </c>
      <c r="O306" s="14" t="str">
        <f>_xlfn.IFNA(IF(D306="","",VLOOKUP(ContractorPayroll[[#This Row],[Position / Title]],[1]Lists!I:K,3,FALSE)),"")</f>
        <v/>
      </c>
      <c r="P306" s="38" t="str">
        <f>IF(ContractorPayroll[[#This Row],[Position / Title]]="","",VLOOKUP(ContractorPayroll[[#This Row],[Position / Title]],[1]Lists!I:K,2,FALSE))</f>
        <v/>
      </c>
      <c r="Q306" s="16" t="str">
        <f>IF(E306="","",ContractorPayroll[[#This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6" s="17">
        <f>IFERROR(IF(ContractorPayroll[[#This Row],[Annual Cost of Wage Increase included in Rate Adjustment]]=0,0,S306*'[1]Facility Info Input'!$F$10),0)</f>
        <v>0</v>
      </c>
      <c r="U306" s="18">
        <f t="shared" si="16"/>
        <v>0</v>
      </c>
      <c r="V306" s="18">
        <f t="shared" si="17"/>
        <v>0</v>
      </c>
      <c r="W306" s="18">
        <f t="shared" si="18"/>
        <v>0</v>
      </c>
      <c r="X306" s="18">
        <f t="shared" si="19"/>
        <v>0</v>
      </c>
    </row>
    <row r="307" spans="1:24" x14ac:dyDescent="0.25">
      <c r="A307" s="8"/>
      <c r="B307" s="7"/>
      <c r="C307" s="8"/>
      <c r="D307" s="8"/>
      <c r="E307" s="9"/>
      <c r="F307" s="10"/>
      <c r="G307" s="10"/>
      <c r="H307" s="11"/>
      <c r="I307" s="12"/>
      <c r="J307" s="13"/>
      <c r="K307" s="13"/>
      <c r="L307" s="13"/>
      <c r="M307" s="13"/>
      <c r="N307" s="37" t="str">
        <f>ContractorPayroll[[#This Row],[Leave blank]]&amp;" "&amp;ContractorPayroll[[#This Row],[Employee number or code]]</f>
        <v xml:space="preserve"> </v>
      </c>
      <c r="O307" s="14" t="str">
        <f>_xlfn.IFNA(IF(D307="","",VLOOKUP(ContractorPayroll[[#This Row],[Position / Title]],[1]Lists!I:K,3,FALSE)),"")</f>
        <v/>
      </c>
      <c r="P307" s="38" t="str">
        <f>IF(ContractorPayroll[[#This Row],[Position / Title]]="","",VLOOKUP(ContractorPayroll[[#This Row],[Position / Title]],[1]Lists!I:K,2,FALSE))</f>
        <v/>
      </c>
      <c r="Q307" s="16" t="str">
        <f>IF(E307="","",ContractorPayroll[[#This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7" s="17">
        <f>IFERROR(IF(ContractorPayroll[[#This Row],[Annual Cost of Wage Increase included in Rate Adjustment]]=0,0,S307*'[1]Facility Info Input'!$F$10),0)</f>
        <v>0</v>
      </c>
      <c r="U307" s="18">
        <f t="shared" si="16"/>
        <v>0</v>
      </c>
      <c r="V307" s="18">
        <f t="shared" si="17"/>
        <v>0</v>
      </c>
      <c r="W307" s="18">
        <f t="shared" si="18"/>
        <v>0</v>
      </c>
      <c r="X307" s="18">
        <f t="shared" si="19"/>
        <v>0</v>
      </c>
    </row>
    <row r="308" spans="1:24" x14ac:dyDescent="0.25">
      <c r="A308" s="8"/>
      <c r="B308" s="7"/>
      <c r="C308" s="8"/>
      <c r="D308" s="8"/>
      <c r="E308" s="9"/>
      <c r="F308" s="10"/>
      <c r="G308" s="10"/>
      <c r="H308" s="11"/>
      <c r="I308" s="12"/>
      <c r="J308" s="13"/>
      <c r="K308" s="13"/>
      <c r="L308" s="13"/>
      <c r="M308" s="13"/>
      <c r="N308" s="37" t="str">
        <f>ContractorPayroll[[#This Row],[Leave blank]]&amp;" "&amp;ContractorPayroll[[#This Row],[Employee number or code]]</f>
        <v xml:space="preserve"> </v>
      </c>
      <c r="O308" s="14" t="str">
        <f>_xlfn.IFNA(IF(D308="","",VLOOKUP(ContractorPayroll[[#This Row],[Position / Title]],[1]Lists!I:K,3,FALSE)),"")</f>
        <v/>
      </c>
      <c r="P308" s="38" t="str">
        <f>IF(ContractorPayroll[[#This Row],[Position / Title]]="","",VLOOKUP(ContractorPayroll[[#This Row],[Position / Title]],[1]Lists!I:K,2,FALSE))</f>
        <v/>
      </c>
      <c r="Q308" s="16" t="str">
        <f>IF(E308="","",ContractorPayroll[[#This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8" s="17">
        <f>IFERROR(IF(ContractorPayroll[[#This Row],[Annual Cost of Wage Increase included in Rate Adjustment]]=0,0,S308*'[1]Facility Info Input'!$F$10),0)</f>
        <v>0</v>
      </c>
      <c r="U308" s="18">
        <f t="shared" si="16"/>
        <v>0</v>
      </c>
      <c r="V308" s="18">
        <f t="shared" si="17"/>
        <v>0</v>
      </c>
      <c r="W308" s="18">
        <f t="shared" si="18"/>
        <v>0</v>
      </c>
      <c r="X308" s="18">
        <f t="shared" si="19"/>
        <v>0</v>
      </c>
    </row>
    <row r="309" spans="1:24" x14ac:dyDescent="0.25">
      <c r="A309" s="8"/>
      <c r="B309" s="7"/>
      <c r="C309" s="8"/>
      <c r="D309" s="8"/>
      <c r="E309" s="9"/>
      <c r="F309" s="10"/>
      <c r="G309" s="10"/>
      <c r="H309" s="11"/>
      <c r="I309" s="12"/>
      <c r="J309" s="13"/>
      <c r="K309" s="13"/>
      <c r="L309" s="13"/>
      <c r="M309" s="13"/>
      <c r="N309" s="37" t="str">
        <f>ContractorPayroll[[#This Row],[Leave blank]]&amp;" "&amp;ContractorPayroll[[#This Row],[Employee number or code]]</f>
        <v xml:space="preserve"> </v>
      </c>
      <c r="O309" s="14" t="str">
        <f>_xlfn.IFNA(IF(D309="","",VLOOKUP(ContractorPayroll[[#This Row],[Position / Title]],[1]Lists!I:K,3,FALSE)),"")</f>
        <v/>
      </c>
      <c r="P309" s="38" t="str">
        <f>IF(ContractorPayroll[[#This Row],[Position / Title]]="","",VLOOKUP(ContractorPayroll[[#This Row],[Position / Title]],[1]Lists!I:K,2,FALSE))</f>
        <v/>
      </c>
      <c r="Q309" s="16" t="str">
        <f>IF(E309="","",ContractorPayroll[[#This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9" s="17">
        <f>IFERROR(IF(ContractorPayroll[[#This Row],[Annual Cost of Wage Increase included in Rate Adjustment]]=0,0,S309*'[1]Facility Info Input'!$F$10),0)</f>
        <v>0</v>
      </c>
      <c r="U309" s="18">
        <f t="shared" si="16"/>
        <v>0</v>
      </c>
      <c r="V309" s="18">
        <f t="shared" si="17"/>
        <v>0</v>
      </c>
      <c r="W309" s="18">
        <f t="shared" si="18"/>
        <v>0</v>
      </c>
      <c r="X309" s="18">
        <f t="shared" si="19"/>
        <v>0</v>
      </c>
    </row>
    <row r="310" spans="1:24" x14ac:dyDescent="0.25">
      <c r="A310" s="8"/>
      <c r="B310" s="7"/>
      <c r="C310" s="8"/>
      <c r="D310" s="8"/>
      <c r="E310" s="9"/>
      <c r="F310" s="10"/>
      <c r="G310" s="10"/>
      <c r="H310" s="11"/>
      <c r="I310" s="12"/>
      <c r="J310" s="13"/>
      <c r="K310" s="13"/>
      <c r="L310" s="13"/>
      <c r="M310" s="13"/>
      <c r="N310" s="37" t="str">
        <f>ContractorPayroll[[#This Row],[Leave blank]]&amp;" "&amp;ContractorPayroll[[#This Row],[Employee number or code]]</f>
        <v xml:space="preserve"> </v>
      </c>
      <c r="O310" s="14" t="str">
        <f>_xlfn.IFNA(IF(D310="","",VLOOKUP(ContractorPayroll[[#This Row],[Position / Title]],[1]Lists!I:K,3,FALSE)),"")</f>
        <v/>
      </c>
      <c r="P310" s="38" t="str">
        <f>IF(ContractorPayroll[[#This Row],[Position / Title]]="","",VLOOKUP(ContractorPayroll[[#This Row],[Position / Title]],[1]Lists!I:K,2,FALSE))</f>
        <v/>
      </c>
      <c r="Q310" s="16" t="str">
        <f>IF(E310="","",ContractorPayroll[[#This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0" s="17">
        <f>IFERROR(IF(ContractorPayroll[[#This Row],[Annual Cost of Wage Increase included in Rate Adjustment]]=0,0,S310*'[1]Facility Info Input'!$F$10),0)</f>
        <v>0</v>
      </c>
      <c r="U310" s="18">
        <f t="shared" si="16"/>
        <v>0</v>
      </c>
      <c r="V310" s="18">
        <f t="shared" si="17"/>
        <v>0</v>
      </c>
      <c r="W310" s="18">
        <f t="shared" si="18"/>
        <v>0</v>
      </c>
      <c r="X310" s="18">
        <f t="shared" si="19"/>
        <v>0</v>
      </c>
    </row>
    <row r="311" spans="1:24" x14ac:dyDescent="0.25">
      <c r="A311" s="8"/>
      <c r="B311" s="7"/>
      <c r="C311" s="8"/>
      <c r="D311" s="8"/>
      <c r="E311" s="9"/>
      <c r="F311" s="10"/>
      <c r="G311" s="10"/>
      <c r="H311" s="11"/>
      <c r="I311" s="12"/>
      <c r="J311" s="13"/>
      <c r="K311" s="13"/>
      <c r="L311" s="13"/>
      <c r="M311" s="13"/>
      <c r="N311" s="37" t="str">
        <f>ContractorPayroll[[#This Row],[Leave blank]]&amp;" "&amp;ContractorPayroll[[#This Row],[Employee number or code]]</f>
        <v xml:space="preserve"> </v>
      </c>
      <c r="O311" s="14" t="str">
        <f>_xlfn.IFNA(IF(D311="","",VLOOKUP(ContractorPayroll[[#This Row],[Position / Title]],[1]Lists!I:K,3,FALSE)),"")</f>
        <v/>
      </c>
      <c r="P311" s="38" t="str">
        <f>IF(ContractorPayroll[[#This Row],[Position / Title]]="","",VLOOKUP(ContractorPayroll[[#This Row],[Position / Title]],[1]Lists!I:K,2,FALSE))</f>
        <v/>
      </c>
      <c r="Q311" s="16" t="str">
        <f>IF(E311="","",ContractorPayroll[[#This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1" s="17">
        <f>IFERROR(IF(ContractorPayroll[[#This Row],[Annual Cost of Wage Increase included in Rate Adjustment]]=0,0,S311*'[1]Facility Info Input'!$F$10),0)</f>
        <v>0</v>
      </c>
      <c r="U311" s="18">
        <f t="shared" si="16"/>
        <v>0</v>
      </c>
      <c r="V311" s="18">
        <f t="shared" si="17"/>
        <v>0</v>
      </c>
      <c r="W311" s="18">
        <f t="shared" si="18"/>
        <v>0</v>
      </c>
      <c r="X311" s="18">
        <f t="shared" si="19"/>
        <v>0</v>
      </c>
    </row>
    <row r="312" spans="1:24" x14ac:dyDescent="0.25">
      <c r="A312" s="8"/>
      <c r="B312" s="7"/>
      <c r="C312" s="8"/>
      <c r="D312" s="8"/>
      <c r="E312" s="9"/>
      <c r="F312" s="10"/>
      <c r="G312" s="10"/>
      <c r="H312" s="11"/>
      <c r="I312" s="12"/>
      <c r="J312" s="13"/>
      <c r="K312" s="13"/>
      <c r="L312" s="13"/>
      <c r="M312" s="13"/>
      <c r="N312" s="37" t="str">
        <f>ContractorPayroll[[#This Row],[Leave blank]]&amp;" "&amp;ContractorPayroll[[#This Row],[Employee number or code]]</f>
        <v xml:space="preserve"> </v>
      </c>
      <c r="O312" s="14" t="str">
        <f>_xlfn.IFNA(IF(D312="","",VLOOKUP(ContractorPayroll[[#This Row],[Position / Title]],[1]Lists!I:K,3,FALSE)),"")</f>
        <v/>
      </c>
      <c r="P312" s="38" t="str">
        <f>IF(ContractorPayroll[[#This Row],[Position / Title]]="","",VLOOKUP(ContractorPayroll[[#This Row],[Position / Title]],[1]Lists!I:K,2,FALSE))</f>
        <v/>
      </c>
      <c r="Q312" s="16" t="str">
        <f>IF(E312="","",ContractorPayroll[[#This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2" s="17">
        <f>IFERROR(IF(ContractorPayroll[[#This Row],[Annual Cost of Wage Increase included in Rate Adjustment]]=0,0,S312*'[1]Facility Info Input'!$F$10),0)</f>
        <v>0</v>
      </c>
      <c r="U312" s="18">
        <f t="shared" si="16"/>
        <v>0</v>
      </c>
      <c r="V312" s="18">
        <f t="shared" si="17"/>
        <v>0</v>
      </c>
      <c r="W312" s="18">
        <f t="shared" si="18"/>
        <v>0</v>
      </c>
      <c r="X312" s="18">
        <f t="shared" si="19"/>
        <v>0</v>
      </c>
    </row>
    <row r="313" spans="1:24" x14ac:dyDescent="0.25">
      <c r="A313" s="8"/>
      <c r="B313" s="7"/>
      <c r="C313" s="8"/>
      <c r="D313" s="8"/>
      <c r="E313" s="9"/>
      <c r="F313" s="10"/>
      <c r="G313" s="10"/>
      <c r="H313" s="11"/>
      <c r="I313" s="12"/>
      <c r="J313" s="13"/>
      <c r="K313" s="13"/>
      <c r="L313" s="13"/>
      <c r="M313" s="13"/>
      <c r="N313" s="37" t="str">
        <f>ContractorPayroll[[#This Row],[Leave blank]]&amp;" "&amp;ContractorPayroll[[#This Row],[Employee number or code]]</f>
        <v xml:space="preserve"> </v>
      </c>
      <c r="O313" s="14" t="str">
        <f>_xlfn.IFNA(IF(D313="","",VLOOKUP(ContractorPayroll[[#This Row],[Position / Title]],[1]Lists!I:K,3,FALSE)),"")</f>
        <v/>
      </c>
      <c r="P313" s="38" t="str">
        <f>IF(ContractorPayroll[[#This Row],[Position / Title]]="","",VLOOKUP(ContractorPayroll[[#This Row],[Position / Title]],[1]Lists!I:K,2,FALSE))</f>
        <v/>
      </c>
      <c r="Q313" s="16" t="str">
        <f>IF(E313="","",ContractorPayroll[[#This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3" s="17">
        <f>IFERROR(IF(ContractorPayroll[[#This Row],[Annual Cost of Wage Increase included in Rate Adjustment]]=0,0,S313*'[1]Facility Info Input'!$F$10),0)</f>
        <v>0</v>
      </c>
      <c r="U313" s="18">
        <f t="shared" si="16"/>
        <v>0</v>
      </c>
      <c r="V313" s="18">
        <f t="shared" si="17"/>
        <v>0</v>
      </c>
      <c r="W313" s="18">
        <f t="shared" si="18"/>
        <v>0</v>
      </c>
      <c r="X313" s="18">
        <f t="shared" si="19"/>
        <v>0</v>
      </c>
    </row>
    <row r="314" spans="1:24" x14ac:dyDescent="0.25">
      <c r="A314" s="8"/>
      <c r="B314" s="7"/>
      <c r="C314" s="8"/>
      <c r="D314" s="8"/>
      <c r="E314" s="9"/>
      <c r="F314" s="10"/>
      <c r="G314" s="10"/>
      <c r="H314" s="11"/>
      <c r="I314" s="12"/>
      <c r="J314" s="13"/>
      <c r="K314" s="13"/>
      <c r="L314" s="13"/>
      <c r="M314" s="13"/>
      <c r="N314" s="37" t="str">
        <f>ContractorPayroll[[#This Row],[Leave blank]]&amp;" "&amp;ContractorPayroll[[#This Row],[Employee number or code]]</f>
        <v xml:space="preserve"> </v>
      </c>
      <c r="O314" s="14" t="str">
        <f>_xlfn.IFNA(IF(D314="","",VLOOKUP(ContractorPayroll[[#This Row],[Position / Title]],[1]Lists!I:K,3,FALSE)),"")</f>
        <v/>
      </c>
      <c r="P314" s="38" t="str">
        <f>IF(ContractorPayroll[[#This Row],[Position / Title]]="","",VLOOKUP(ContractorPayroll[[#This Row],[Position / Title]],[1]Lists!I:K,2,FALSE))</f>
        <v/>
      </c>
      <c r="Q314" s="16" t="str">
        <f>IF(E314="","",ContractorPayroll[[#This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4" s="17">
        <f>IFERROR(IF(ContractorPayroll[[#This Row],[Annual Cost of Wage Increase included in Rate Adjustment]]=0,0,S314*'[1]Facility Info Input'!$F$10),0)</f>
        <v>0</v>
      </c>
      <c r="U314" s="18">
        <f t="shared" si="16"/>
        <v>0</v>
      </c>
      <c r="V314" s="18">
        <f t="shared" si="17"/>
        <v>0</v>
      </c>
      <c r="W314" s="18">
        <f t="shared" si="18"/>
        <v>0</v>
      </c>
      <c r="X314" s="18">
        <f t="shared" si="19"/>
        <v>0</v>
      </c>
    </row>
    <row r="315" spans="1:24" x14ac:dyDescent="0.25">
      <c r="A315" s="8"/>
      <c r="B315" s="7"/>
      <c r="C315" s="8"/>
      <c r="D315" s="8"/>
      <c r="E315" s="9"/>
      <c r="F315" s="10"/>
      <c r="G315" s="10"/>
      <c r="H315" s="11"/>
      <c r="I315" s="12"/>
      <c r="J315" s="13"/>
      <c r="K315" s="13"/>
      <c r="L315" s="13"/>
      <c r="M315" s="13"/>
      <c r="N315" s="37" t="str">
        <f>ContractorPayroll[[#This Row],[Leave blank]]&amp;" "&amp;ContractorPayroll[[#This Row],[Employee number or code]]</f>
        <v xml:space="preserve"> </v>
      </c>
      <c r="O315" s="14" t="str">
        <f>_xlfn.IFNA(IF(D315="","",VLOOKUP(ContractorPayroll[[#This Row],[Position / Title]],[1]Lists!I:K,3,FALSE)),"")</f>
        <v/>
      </c>
      <c r="P315" s="38" t="str">
        <f>IF(ContractorPayroll[[#This Row],[Position / Title]]="","",VLOOKUP(ContractorPayroll[[#This Row],[Position / Title]],[1]Lists!I:K,2,FALSE))</f>
        <v/>
      </c>
      <c r="Q315" s="16" t="str">
        <f>IF(E315="","",ContractorPayroll[[#This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5" s="17">
        <f>IFERROR(IF(ContractorPayroll[[#This Row],[Annual Cost of Wage Increase included in Rate Adjustment]]=0,0,S315*'[1]Facility Info Input'!$F$10),0)</f>
        <v>0</v>
      </c>
      <c r="U315" s="18">
        <f t="shared" si="16"/>
        <v>0</v>
      </c>
      <c r="V315" s="18">
        <f t="shared" si="17"/>
        <v>0</v>
      </c>
      <c r="W315" s="18">
        <f t="shared" si="18"/>
        <v>0</v>
      </c>
      <c r="X315" s="18">
        <f t="shared" si="19"/>
        <v>0</v>
      </c>
    </row>
    <row r="316" spans="1:24" x14ac:dyDescent="0.25">
      <c r="A316" s="8"/>
      <c r="B316" s="7"/>
      <c r="C316" s="8"/>
      <c r="D316" s="8"/>
      <c r="E316" s="9"/>
      <c r="F316" s="10"/>
      <c r="G316" s="10"/>
      <c r="H316" s="11"/>
      <c r="I316" s="12"/>
      <c r="J316" s="13"/>
      <c r="K316" s="13"/>
      <c r="L316" s="13"/>
      <c r="M316" s="13"/>
      <c r="N316" s="37" t="str">
        <f>ContractorPayroll[[#This Row],[Leave blank]]&amp;" "&amp;ContractorPayroll[[#This Row],[Employee number or code]]</f>
        <v xml:space="preserve"> </v>
      </c>
      <c r="O316" s="14" t="str">
        <f>_xlfn.IFNA(IF(D316="","",VLOOKUP(ContractorPayroll[[#This Row],[Position / Title]],[1]Lists!I:K,3,FALSE)),"")</f>
        <v/>
      </c>
      <c r="P316" s="38" t="str">
        <f>IF(ContractorPayroll[[#This Row],[Position / Title]]="","",VLOOKUP(ContractorPayroll[[#This Row],[Position / Title]],[1]Lists!I:K,2,FALSE))</f>
        <v/>
      </c>
      <c r="Q316" s="16" t="str">
        <f>IF(E316="","",ContractorPayroll[[#This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6" s="17">
        <f>IFERROR(IF(ContractorPayroll[[#This Row],[Annual Cost of Wage Increase included in Rate Adjustment]]=0,0,S316*'[1]Facility Info Input'!$F$10),0)</f>
        <v>0</v>
      </c>
      <c r="U316" s="18">
        <f t="shared" si="16"/>
        <v>0</v>
      </c>
      <c r="V316" s="18">
        <f t="shared" si="17"/>
        <v>0</v>
      </c>
      <c r="W316" s="18">
        <f t="shared" si="18"/>
        <v>0</v>
      </c>
      <c r="X316" s="18">
        <f t="shared" si="19"/>
        <v>0</v>
      </c>
    </row>
    <row r="317" spans="1:24" x14ac:dyDescent="0.25">
      <c r="A317" s="8"/>
      <c r="B317" s="7"/>
      <c r="C317" s="8"/>
      <c r="D317" s="8"/>
      <c r="E317" s="9"/>
      <c r="F317" s="10"/>
      <c r="G317" s="10"/>
      <c r="H317" s="11"/>
      <c r="I317" s="12"/>
      <c r="J317" s="13"/>
      <c r="K317" s="13"/>
      <c r="L317" s="13"/>
      <c r="M317" s="13"/>
      <c r="N317" s="37" t="str">
        <f>ContractorPayroll[[#This Row],[Leave blank]]&amp;" "&amp;ContractorPayroll[[#This Row],[Employee number or code]]</f>
        <v xml:space="preserve"> </v>
      </c>
      <c r="O317" s="14" t="str">
        <f>_xlfn.IFNA(IF(D317="","",VLOOKUP(ContractorPayroll[[#This Row],[Position / Title]],[1]Lists!I:K,3,FALSE)),"")</f>
        <v/>
      </c>
      <c r="P317" s="38" t="str">
        <f>IF(ContractorPayroll[[#This Row],[Position / Title]]="","",VLOOKUP(ContractorPayroll[[#This Row],[Position / Title]],[1]Lists!I:K,2,FALSE))</f>
        <v/>
      </c>
      <c r="Q317" s="16" t="str">
        <f>IF(E317="","",ContractorPayroll[[#This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7" s="17">
        <f>IFERROR(IF(ContractorPayroll[[#This Row],[Annual Cost of Wage Increase included in Rate Adjustment]]=0,0,S317*'[1]Facility Info Input'!$F$10),0)</f>
        <v>0</v>
      </c>
      <c r="U317" s="18">
        <f t="shared" si="16"/>
        <v>0</v>
      </c>
      <c r="V317" s="18">
        <f t="shared" si="17"/>
        <v>0</v>
      </c>
      <c r="W317" s="18">
        <f t="shared" si="18"/>
        <v>0</v>
      </c>
      <c r="X317" s="18">
        <f t="shared" si="19"/>
        <v>0</v>
      </c>
    </row>
    <row r="318" spans="1:24" x14ac:dyDescent="0.25">
      <c r="A318" s="8"/>
      <c r="B318" s="7"/>
      <c r="C318" s="8"/>
      <c r="D318" s="8"/>
      <c r="E318" s="9"/>
      <c r="F318" s="10"/>
      <c r="G318" s="10"/>
      <c r="H318" s="11"/>
      <c r="I318" s="12"/>
      <c r="J318" s="13"/>
      <c r="K318" s="13"/>
      <c r="L318" s="13"/>
      <c r="M318" s="13"/>
      <c r="N318" s="37" t="str">
        <f>ContractorPayroll[[#This Row],[Leave blank]]&amp;" "&amp;ContractorPayroll[[#This Row],[Employee number or code]]</f>
        <v xml:space="preserve"> </v>
      </c>
      <c r="O318" s="14" t="str">
        <f>_xlfn.IFNA(IF(D318="","",VLOOKUP(ContractorPayroll[[#This Row],[Position / Title]],[1]Lists!I:K,3,FALSE)),"")</f>
        <v/>
      </c>
      <c r="P318" s="38" t="str">
        <f>IF(ContractorPayroll[[#This Row],[Position / Title]]="","",VLOOKUP(ContractorPayroll[[#This Row],[Position / Title]],[1]Lists!I:K,2,FALSE))</f>
        <v/>
      </c>
      <c r="Q318" s="16" t="str">
        <f>IF(E318="","",ContractorPayroll[[#This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8" s="17">
        <f>IFERROR(IF(ContractorPayroll[[#This Row],[Annual Cost of Wage Increase included in Rate Adjustment]]=0,0,S318*'[1]Facility Info Input'!$F$10),0)</f>
        <v>0</v>
      </c>
      <c r="U318" s="18">
        <f t="shared" si="16"/>
        <v>0</v>
      </c>
      <c r="V318" s="18">
        <f t="shared" si="17"/>
        <v>0</v>
      </c>
      <c r="W318" s="18">
        <f t="shared" si="18"/>
        <v>0</v>
      </c>
      <c r="X318" s="18">
        <f t="shared" si="19"/>
        <v>0</v>
      </c>
    </row>
    <row r="319" spans="1:24" x14ac:dyDescent="0.25">
      <c r="A319" s="8"/>
      <c r="B319" s="7"/>
      <c r="C319" s="8"/>
      <c r="D319" s="8"/>
      <c r="E319" s="9"/>
      <c r="F319" s="10"/>
      <c r="G319" s="10"/>
      <c r="H319" s="11"/>
      <c r="I319" s="12"/>
      <c r="J319" s="13"/>
      <c r="K319" s="13"/>
      <c r="L319" s="13"/>
      <c r="M319" s="13"/>
      <c r="N319" s="37" t="str">
        <f>ContractorPayroll[[#This Row],[Leave blank]]&amp;" "&amp;ContractorPayroll[[#This Row],[Employee number or code]]</f>
        <v xml:space="preserve"> </v>
      </c>
      <c r="O319" s="14" t="str">
        <f>_xlfn.IFNA(IF(D319="","",VLOOKUP(ContractorPayroll[[#This Row],[Position / Title]],[1]Lists!I:K,3,FALSE)),"")</f>
        <v/>
      </c>
      <c r="P319" s="38" t="str">
        <f>IF(ContractorPayroll[[#This Row],[Position / Title]]="","",VLOOKUP(ContractorPayroll[[#This Row],[Position / Title]],[1]Lists!I:K,2,FALSE))</f>
        <v/>
      </c>
      <c r="Q319" s="16" t="str">
        <f>IF(E319="","",ContractorPayroll[[#This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9" s="17">
        <f>IFERROR(IF(ContractorPayroll[[#This Row],[Annual Cost of Wage Increase included in Rate Adjustment]]=0,0,S319*'[1]Facility Info Input'!$F$10),0)</f>
        <v>0</v>
      </c>
      <c r="U319" s="18">
        <f t="shared" si="16"/>
        <v>0</v>
      </c>
      <c r="V319" s="18">
        <f t="shared" si="17"/>
        <v>0</v>
      </c>
      <c r="W319" s="18">
        <f t="shared" si="18"/>
        <v>0</v>
      </c>
      <c r="X319" s="18">
        <f t="shared" si="19"/>
        <v>0</v>
      </c>
    </row>
    <row r="320" spans="1:24" x14ac:dyDescent="0.25">
      <c r="A320" s="8"/>
      <c r="B320" s="7"/>
      <c r="C320" s="8"/>
      <c r="D320" s="8"/>
      <c r="E320" s="9"/>
      <c r="F320" s="10"/>
      <c r="G320" s="10"/>
      <c r="H320" s="11"/>
      <c r="I320" s="12"/>
      <c r="J320" s="13"/>
      <c r="K320" s="13"/>
      <c r="L320" s="13"/>
      <c r="M320" s="13"/>
      <c r="N320" s="37" t="str">
        <f>ContractorPayroll[[#This Row],[Leave blank]]&amp;" "&amp;ContractorPayroll[[#This Row],[Employee number or code]]</f>
        <v xml:space="preserve"> </v>
      </c>
      <c r="O320" s="14" t="str">
        <f>_xlfn.IFNA(IF(D320="","",VLOOKUP(ContractorPayroll[[#This Row],[Position / Title]],[1]Lists!I:K,3,FALSE)),"")</f>
        <v/>
      </c>
      <c r="P320" s="38" t="str">
        <f>IF(ContractorPayroll[[#This Row],[Position / Title]]="","",VLOOKUP(ContractorPayroll[[#This Row],[Position / Title]],[1]Lists!I:K,2,FALSE))</f>
        <v/>
      </c>
      <c r="Q320" s="16" t="str">
        <f>IF(E320="","",ContractorPayroll[[#This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0" s="17">
        <f>IFERROR(IF(ContractorPayroll[[#This Row],[Annual Cost of Wage Increase included in Rate Adjustment]]=0,0,S320*'[1]Facility Info Input'!$F$10),0)</f>
        <v>0</v>
      </c>
      <c r="U320" s="18">
        <f t="shared" si="16"/>
        <v>0</v>
      </c>
      <c r="V320" s="18">
        <f t="shared" si="17"/>
        <v>0</v>
      </c>
      <c r="W320" s="18">
        <f t="shared" si="18"/>
        <v>0</v>
      </c>
      <c r="X320" s="18">
        <f t="shared" si="19"/>
        <v>0</v>
      </c>
    </row>
    <row r="321" spans="1:24" x14ac:dyDescent="0.25">
      <c r="A321" s="8"/>
      <c r="B321" s="7"/>
      <c r="C321" s="8"/>
      <c r="D321" s="8"/>
      <c r="E321" s="9"/>
      <c r="F321" s="10"/>
      <c r="G321" s="10"/>
      <c r="H321" s="11"/>
      <c r="I321" s="12"/>
      <c r="J321" s="13"/>
      <c r="K321" s="13"/>
      <c r="L321" s="13"/>
      <c r="M321" s="13"/>
      <c r="N321" s="37" t="str">
        <f>ContractorPayroll[[#This Row],[Leave blank]]&amp;" "&amp;ContractorPayroll[[#This Row],[Employee number or code]]</f>
        <v xml:space="preserve"> </v>
      </c>
      <c r="O321" s="14" t="str">
        <f>_xlfn.IFNA(IF(D321="","",VLOOKUP(ContractorPayroll[[#This Row],[Position / Title]],[1]Lists!I:K,3,FALSE)),"")</f>
        <v/>
      </c>
      <c r="P321" s="38" t="str">
        <f>IF(ContractorPayroll[[#This Row],[Position / Title]]="","",VLOOKUP(ContractorPayroll[[#This Row],[Position / Title]],[1]Lists!I:K,2,FALSE))</f>
        <v/>
      </c>
      <c r="Q321" s="16" t="str">
        <f>IF(E321="","",ContractorPayroll[[#This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1" s="17">
        <f>IFERROR(IF(ContractorPayroll[[#This Row],[Annual Cost of Wage Increase included in Rate Adjustment]]=0,0,S321*'[1]Facility Info Input'!$F$10),0)</f>
        <v>0</v>
      </c>
      <c r="U321" s="18">
        <f t="shared" si="16"/>
        <v>0</v>
      </c>
      <c r="V321" s="18">
        <f t="shared" si="17"/>
        <v>0</v>
      </c>
      <c r="W321" s="18">
        <f t="shared" si="18"/>
        <v>0</v>
      </c>
      <c r="X321" s="18">
        <f t="shared" si="19"/>
        <v>0</v>
      </c>
    </row>
    <row r="322" spans="1:24" x14ac:dyDescent="0.25">
      <c r="A322" s="8"/>
      <c r="B322" s="7"/>
      <c r="C322" s="8"/>
      <c r="D322" s="8"/>
      <c r="E322" s="9"/>
      <c r="F322" s="10"/>
      <c r="G322" s="10"/>
      <c r="H322" s="11"/>
      <c r="I322" s="12"/>
      <c r="J322" s="13"/>
      <c r="K322" s="13"/>
      <c r="L322" s="13"/>
      <c r="M322" s="13"/>
      <c r="N322" s="37" t="str">
        <f>ContractorPayroll[[#This Row],[Leave blank]]&amp;" "&amp;ContractorPayroll[[#This Row],[Employee number or code]]</f>
        <v xml:space="preserve"> </v>
      </c>
      <c r="O322" s="14" t="str">
        <f>_xlfn.IFNA(IF(D322="","",VLOOKUP(ContractorPayroll[[#This Row],[Position / Title]],[1]Lists!I:K,3,FALSE)),"")</f>
        <v/>
      </c>
      <c r="P322" s="38" t="str">
        <f>IF(ContractorPayroll[[#This Row],[Position / Title]]="","",VLOOKUP(ContractorPayroll[[#This Row],[Position / Title]],[1]Lists!I:K,2,FALSE))</f>
        <v/>
      </c>
      <c r="Q322" s="16" t="str">
        <f>IF(E322="","",ContractorPayroll[[#This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2" s="17">
        <f>IFERROR(IF(ContractorPayroll[[#This Row],[Annual Cost of Wage Increase included in Rate Adjustment]]=0,0,S322*'[1]Facility Info Input'!$F$10),0)</f>
        <v>0</v>
      </c>
      <c r="U322" s="18">
        <f t="shared" ref="U322:U385" si="20">IFERROR(K322*S322,0)</f>
        <v>0</v>
      </c>
      <c r="V322" s="18">
        <f t="shared" ref="V322:V385" si="21">IFERROR(L322*S322,0)</f>
        <v>0</v>
      </c>
      <c r="W322" s="18">
        <f t="shared" ref="W322:W385" si="22">IFERROR(IF(I322="Yes",J322*S322,0),0)</f>
        <v>0</v>
      </c>
      <c r="X322" s="18">
        <f t="shared" si="19"/>
        <v>0</v>
      </c>
    </row>
    <row r="323" spans="1:24" x14ac:dyDescent="0.25">
      <c r="A323" s="8"/>
      <c r="B323" s="7"/>
      <c r="C323" s="8"/>
      <c r="D323" s="8"/>
      <c r="E323" s="9"/>
      <c r="F323" s="10"/>
      <c r="G323" s="10"/>
      <c r="H323" s="11"/>
      <c r="I323" s="12"/>
      <c r="J323" s="13"/>
      <c r="K323" s="13"/>
      <c r="L323" s="13"/>
      <c r="M323" s="13"/>
      <c r="N323" s="37" t="str">
        <f>ContractorPayroll[[#This Row],[Leave blank]]&amp;" "&amp;ContractorPayroll[[#This Row],[Employee number or code]]</f>
        <v xml:space="preserve"> </v>
      </c>
      <c r="O323" s="14" t="str">
        <f>_xlfn.IFNA(IF(D323="","",VLOOKUP(ContractorPayroll[[#This Row],[Position / Title]],[1]Lists!I:K,3,FALSE)),"")</f>
        <v/>
      </c>
      <c r="P323" s="38" t="str">
        <f>IF(ContractorPayroll[[#This Row],[Position / Title]]="","",VLOOKUP(ContractorPayroll[[#This Row],[Position / Title]],[1]Lists!I:K,2,FALSE))</f>
        <v/>
      </c>
      <c r="Q323" s="16" t="str">
        <f>IF(E323="","",ContractorPayroll[[#This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3" s="17">
        <f>IFERROR(IF(ContractorPayroll[[#This Row],[Annual Cost of Wage Increase included in Rate Adjustment]]=0,0,S323*'[1]Facility Info Input'!$F$10),0)</f>
        <v>0</v>
      </c>
      <c r="U323" s="18">
        <f t="shared" si="20"/>
        <v>0</v>
      </c>
      <c r="V323" s="18">
        <f t="shared" si="21"/>
        <v>0</v>
      </c>
      <c r="W323" s="18">
        <f t="shared" si="22"/>
        <v>0</v>
      </c>
      <c r="X323" s="18">
        <f t="shared" ref="X323:X386" si="23">IFERROR(SUM(S323:W323),0)</f>
        <v>0</v>
      </c>
    </row>
    <row r="324" spans="1:24" x14ac:dyDescent="0.25">
      <c r="A324" s="8"/>
      <c r="B324" s="7"/>
      <c r="C324" s="8"/>
      <c r="D324" s="8"/>
      <c r="E324" s="9"/>
      <c r="F324" s="10"/>
      <c r="G324" s="10"/>
      <c r="H324" s="11"/>
      <c r="I324" s="12"/>
      <c r="J324" s="13"/>
      <c r="K324" s="13"/>
      <c r="L324" s="13"/>
      <c r="M324" s="13"/>
      <c r="N324" s="37" t="str">
        <f>ContractorPayroll[[#This Row],[Leave blank]]&amp;" "&amp;ContractorPayroll[[#This Row],[Employee number or code]]</f>
        <v xml:space="preserve"> </v>
      </c>
      <c r="O324" s="14" t="str">
        <f>_xlfn.IFNA(IF(D324="","",VLOOKUP(ContractorPayroll[[#This Row],[Position / Title]],[1]Lists!I:K,3,FALSE)),"")</f>
        <v/>
      </c>
      <c r="P324" s="38" t="str">
        <f>IF(ContractorPayroll[[#This Row],[Position / Title]]="","",VLOOKUP(ContractorPayroll[[#This Row],[Position / Title]],[1]Lists!I:K,2,FALSE))</f>
        <v/>
      </c>
      <c r="Q324" s="16" t="str">
        <f>IF(E324="","",ContractorPayroll[[#This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4" s="17">
        <f>IFERROR(IF(ContractorPayroll[[#This Row],[Annual Cost of Wage Increase included in Rate Adjustment]]=0,0,S324*'[1]Facility Info Input'!$F$10),0)</f>
        <v>0</v>
      </c>
      <c r="U324" s="18">
        <f t="shared" si="20"/>
        <v>0</v>
      </c>
      <c r="V324" s="18">
        <f t="shared" si="21"/>
        <v>0</v>
      </c>
      <c r="W324" s="18">
        <f t="shared" si="22"/>
        <v>0</v>
      </c>
      <c r="X324" s="18">
        <f t="shared" si="23"/>
        <v>0</v>
      </c>
    </row>
    <row r="325" spans="1:24" x14ac:dyDescent="0.25">
      <c r="A325" s="8"/>
      <c r="B325" s="7"/>
      <c r="C325" s="8"/>
      <c r="D325" s="8"/>
      <c r="E325" s="9"/>
      <c r="F325" s="10"/>
      <c r="G325" s="10"/>
      <c r="H325" s="11"/>
      <c r="I325" s="12"/>
      <c r="J325" s="13"/>
      <c r="K325" s="13"/>
      <c r="L325" s="13"/>
      <c r="M325" s="13"/>
      <c r="N325" s="37" t="str">
        <f>ContractorPayroll[[#This Row],[Leave blank]]&amp;" "&amp;ContractorPayroll[[#This Row],[Employee number or code]]</f>
        <v xml:space="preserve"> </v>
      </c>
      <c r="O325" s="14" t="str">
        <f>_xlfn.IFNA(IF(D325="","",VLOOKUP(ContractorPayroll[[#This Row],[Position / Title]],[1]Lists!I:K,3,FALSE)),"")</f>
        <v/>
      </c>
      <c r="P325" s="38" t="str">
        <f>IF(ContractorPayroll[[#This Row],[Position / Title]]="","",VLOOKUP(ContractorPayroll[[#This Row],[Position / Title]],[1]Lists!I:K,2,FALSE))</f>
        <v/>
      </c>
      <c r="Q325" s="16" t="str">
        <f>IF(E325="","",ContractorPayroll[[#This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5" s="17">
        <f>IFERROR(IF(ContractorPayroll[[#This Row],[Annual Cost of Wage Increase included in Rate Adjustment]]=0,0,S325*'[1]Facility Info Input'!$F$10),0)</f>
        <v>0</v>
      </c>
      <c r="U325" s="18">
        <f t="shared" si="20"/>
        <v>0</v>
      </c>
      <c r="V325" s="18">
        <f t="shared" si="21"/>
        <v>0</v>
      </c>
      <c r="W325" s="18">
        <f t="shared" si="22"/>
        <v>0</v>
      </c>
      <c r="X325" s="18">
        <f t="shared" si="23"/>
        <v>0</v>
      </c>
    </row>
    <row r="326" spans="1:24" x14ac:dyDescent="0.25">
      <c r="A326" s="8"/>
      <c r="B326" s="7"/>
      <c r="C326" s="8"/>
      <c r="D326" s="8"/>
      <c r="E326" s="9"/>
      <c r="F326" s="10"/>
      <c r="G326" s="10"/>
      <c r="H326" s="11"/>
      <c r="I326" s="12"/>
      <c r="J326" s="13"/>
      <c r="K326" s="13"/>
      <c r="L326" s="13"/>
      <c r="M326" s="13"/>
      <c r="N326" s="37" t="str">
        <f>ContractorPayroll[[#This Row],[Leave blank]]&amp;" "&amp;ContractorPayroll[[#This Row],[Employee number or code]]</f>
        <v xml:space="preserve"> </v>
      </c>
      <c r="O326" s="14" t="str">
        <f>_xlfn.IFNA(IF(D326="","",VLOOKUP(ContractorPayroll[[#This Row],[Position / Title]],[1]Lists!I:K,3,FALSE)),"")</f>
        <v/>
      </c>
      <c r="P326" s="38" t="str">
        <f>IF(ContractorPayroll[[#This Row],[Position / Title]]="","",VLOOKUP(ContractorPayroll[[#This Row],[Position / Title]],[1]Lists!I:K,2,FALSE))</f>
        <v/>
      </c>
      <c r="Q326" s="16" t="str">
        <f>IF(E326="","",ContractorPayroll[[#This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6" s="17">
        <f>IFERROR(IF(ContractorPayroll[[#This Row],[Annual Cost of Wage Increase included in Rate Adjustment]]=0,0,S326*'[1]Facility Info Input'!$F$10),0)</f>
        <v>0</v>
      </c>
      <c r="U326" s="18">
        <f t="shared" si="20"/>
        <v>0</v>
      </c>
      <c r="V326" s="18">
        <f t="shared" si="21"/>
        <v>0</v>
      </c>
      <c r="W326" s="18">
        <f t="shared" si="22"/>
        <v>0</v>
      </c>
      <c r="X326" s="18">
        <f t="shared" si="23"/>
        <v>0</v>
      </c>
    </row>
    <row r="327" spans="1:24" x14ac:dyDescent="0.25">
      <c r="A327" s="8"/>
      <c r="B327" s="7"/>
      <c r="C327" s="8"/>
      <c r="D327" s="8"/>
      <c r="E327" s="9"/>
      <c r="F327" s="10"/>
      <c r="G327" s="10"/>
      <c r="H327" s="11"/>
      <c r="I327" s="12"/>
      <c r="J327" s="13"/>
      <c r="K327" s="13"/>
      <c r="L327" s="13"/>
      <c r="M327" s="13"/>
      <c r="N327" s="37" t="str">
        <f>ContractorPayroll[[#This Row],[Leave blank]]&amp;" "&amp;ContractorPayroll[[#This Row],[Employee number or code]]</f>
        <v xml:space="preserve"> </v>
      </c>
      <c r="O327" s="14" t="str">
        <f>_xlfn.IFNA(IF(D327="","",VLOOKUP(ContractorPayroll[[#This Row],[Position / Title]],[1]Lists!I:K,3,FALSE)),"")</f>
        <v/>
      </c>
      <c r="P327" s="38" t="str">
        <f>IF(ContractorPayroll[[#This Row],[Position / Title]]="","",VLOOKUP(ContractorPayroll[[#This Row],[Position / Title]],[1]Lists!I:K,2,FALSE))</f>
        <v/>
      </c>
      <c r="Q327" s="16" t="str">
        <f>IF(E327="","",ContractorPayroll[[#This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7" s="17">
        <f>IFERROR(IF(ContractorPayroll[[#This Row],[Annual Cost of Wage Increase included in Rate Adjustment]]=0,0,S327*'[1]Facility Info Input'!$F$10),0)</f>
        <v>0</v>
      </c>
      <c r="U327" s="18">
        <f t="shared" si="20"/>
        <v>0</v>
      </c>
      <c r="V327" s="18">
        <f t="shared" si="21"/>
        <v>0</v>
      </c>
      <c r="W327" s="18">
        <f t="shared" si="22"/>
        <v>0</v>
      </c>
      <c r="X327" s="18">
        <f t="shared" si="23"/>
        <v>0</v>
      </c>
    </row>
    <row r="328" spans="1:24" x14ac:dyDescent="0.25">
      <c r="A328" s="8"/>
      <c r="B328" s="7"/>
      <c r="C328" s="8"/>
      <c r="D328" s="8"/>
      <c r="E328" s="9"/>
      <c r="F328" s="10"/>
      <c r="G328" s="10"/>
      <c r="H328" s="11"/>
      <c r="I328" s="12"/>
      <c r="J328" s="13"/>
      <c r="K328" s="13"/>
      <c r="L328" s="13"/>
      <c r="M328" s="13"/>
      <c r="N328" s="37" t="str">
        <f>ContractorPayroll[[#This Row],[Leave blank]]&amp;" "&amp;ContractorPayroll[[#This Row],[Employee number or code]]</f>
        <v xml:space="preserve"> </v>
      </c>
      <c r="O328" s="14" t="str">
        <f>_xlfn.IFNA(IF(D328="","",VLOOKUP(ContractorPayroll[[#This Row],[Position / Title]],[1]Lists!I:K,3,FALSE)),"")</f>
        <v/>
      </c>
      <c r="P328" s="38" t="str">
        <f>IF(ContractorPayroll[[#This Row],[Position / Title]]="","",VLOOKUP(ContractorPayroll[[#This Row],[Position / Title]],[1]Lists!I:K,2,FALSE))</f>
        <v/>
      </c>
      <c r="Q328" s="16" t="str">
        <f>IF(E328="","",ContractorPayroll[[#This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8" s="17">
        <f>IFERROR(IF(ContractorPayroll[[#This Row],[Annual Cost of Wage Increase included in Rate Adjustment]]=0,0,S328*'[1]Facility Info Input'!$F$10),0)</f>
        <v>0</v>
      </c>
      <c r="U328" s="18">
        <f t="shared" si="20"/>
        <v>0</v>
      </c>
      <c r="V328" s="18">
        <f t="shared" si="21"/>
        <v>0</v>
      </c>
      <c r="W328" s="18">
        <f t="shared" si="22"/>
        <v>0</v>
      </c>
      <c r="X328" s="18">
        <f t="shared" si="23"/>
        <v>0</v>
      </c>
    </row>
    <row r="329" spans="1:24" x14ac:dyDescent="0.25">
      <c r="A329" s="8"/>
      <c r="B329" s="7"/>
      <c r="C329" s="8"/>
      <c r="D329" s="8"/>
      <c r="E329" s="9"/>
      <c r="F329" s="10"/>
      <c r="G329" s="10"/>
      <c r="H329" s="11"/>
      <c r="I329" s="12"/>
      <c r="J329" s="13"/>
      <c r="K329" s="13"/>
      <c r="L329" s="13"/>
      <c r="M329" s="13"/>
      <c r="N329" s="37" t="str">
        <f>ContractorPayroll[[#This Row],[Leave blank]]&amp;" "&amp;ContractorPayroll[[#This Row],[Employee number or code]]</f>
        <v xml:space="preserve"> </v>
      </c>
      <c r="O329" s="14" t="str">
        <f>_xlfn.IFNA(IF(D329="","",VLOOKUP(ContractorPayroll[[#This Row],[Position / Title]],[1]Lists!I:K,3,FALSE)),"")</f>
        <v/>
      </c>
      <c r="P329" s="38" t="str">
        <f>IF(ContractorPayroll[[#This Row],[Position / Title]]="","",VLOOKUP(ContractorPayroll[[#This Row],[Position / Title]],[1]Lists!I:K,2,FALSE))</f>
        <v/>
      </c>
      <c r="Q329" s="16" t="str">
        <f>IF(E329="","",ContractorPayroll[[#This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9" s="17">
        <f>IFERROR(IF(ContractorPayroll[[#This Row],[Annual Cost of Wage Increase included in Rate Adjustment]]=0,0,S329*'[1]Facility Info Input'!$F$10),0)</f>
        <v>0</v>
      </c>
      <c r="U329" s="18">
        <f t="shared" si="20"/>
        <v>0</v>
      </c>
      <c r="V329" s="18">
        <f t="shared" si="21"/>
        <v>0</v>
      </c>
      <c r="W329" s="18">
        <f t="shared" si="22"/>
        <v>0</v>
      </c>
      <c r="X329" s="18">
        <f t="shared" si="23"/>
        <v>0</v>
      </c>
    </row>
    <row r="330" spans="1:24" x14ac:dyDescent="0.25">
      <c r="A330" s="8"/>
      <c r="B330" s="7"/>
      <c r="C330" s="8"/>
      <c r="D330" s="8"/>
      <c r="E330" s="9"/>
      <c r="F330" s="10"/>
      <c r="G330" s="10"/>
      <c r="H330" s="11"/>
      <c r="I330" s="12"/>
      <c r="J330" s="13"/>
      <c r="K330" s="13"/>
      <c r="L330" s="13"/>
      <c r="M330" s="13"/>
      <c r="N330" s="37" t="str">
        <f>ContractorPayroll[[#This Row],[Leave blank]]&amp;" "&amp;ContractorPayroll[[#This Row],[Employee number or code]]</f>
        <v xml:space="preserve"> </v>
      </c>
      <c r="O330" s="14" t="str">
        <f>_xlfn.IFNA(IF(D330="","",VLOOKUP(ContractorPayroll[[#This Row],[Position / Title]],[1]Lists!I:K,3,FALSE)),"")</f>
        <v/>
      </c>
      <c r="P330" s="38" t="str">
        <f>IF(ContractorPayroll[[#This Row],[Position / Title]]="","",VLOOKUP(ContractorPayroll[[#This Row],[Position / Title]],[1]Lists!I:K,2,FALSE))</f>
        <v/>
      </c>
      <c r="Q330" s="16" t="str">
        <f>IF(E330="","",ContractorPayroll[[#This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0" s="17">
        <f>IFERROR(IF(ContractorPayroll[[#This Row],[Annual Cost of Wage Increase included in Rate Adjustment]]=0,0,S330*'[1]Facility Info Input'!$F$10),0)</f>
        <v>0</v>
      </c>
      <c r="U330" s="18">
        <f t="shared" si="20"/>
        <v>0</v>
      </c>
      <c r="V330" s="18">
        <f t="shared" si="21"/>
        <v>0</v>
      </c>
      <c r="W330" s="18">
        <f t="shared" si="22"/>
        <v>0</v>
      </c>
      <c r="X330" s="18">
        <f t="shared" si="23"/>
        <v>0</v>
      </c>
    </row>
    <row r="331" spans="1:24" x14ac:dyDescent="0.25">
      <c r="A331" s="8"/>
      <c r="B331" s="7"/>
      <c r="C331" s="8"/>
      <c r="D331" s="8"/>
      <c r="E331" s="9"/>
      <c r="F331" s="10"/>
      <c r="G331" s="10"/>
      <c r="H331" s="11"/>
      <c r="I331" s="12"/>
      <c r="J331" s="13"/>
      <c r="K331" s="13"/>
      <c r="L331" s="13"/>
      <c r="M331" s="13"/>
      <c r="N331" s="37" t="str">
        <f>ContractorPayroll[[#This Row],[Leave blank]]&amp;" "&amp;ContractorPayroll[[#This Row],[Employee number or code]]</f>
        <v xml:space="preserve"> </v>
      </c>
      <c r="O331" s="14" t="str">
        <f>_xlfn.IFNA(IF(D331="","",VLOOKUP(ContractorPayroll[[#This Row],[Position / Title]],[1]Lists!I:K,3,FALSE)),"")</f>
        <v/>
      </c>
      <c r="P331" s="38" t="str">
        <f>IF(ContractorPayroll[[#This Row],[Position / Title]]="","",VLOOKUP(ContractorPayroll[[#This Row],[Position / Title]],[1]Lists!I:K,2,FALSE))</f>
        <v/>
      </c>
      <c r="Q331" s="16" t="str">
        <f>IF(E331="","",ContractorPayroll[[#This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1" s="17">
        <f>IFERROR(IF(ContractorPayroll[[#This Row],[Annual Cost of Wage Increase included in Rate Adjustment]]=0,0,S331*'[1]Facility Info Input'!$F$10),0)</f>
        <v>0</v>
      </c>
      <c r="U331" s="18">
        <f t="shared" si="20"/>
        <v>0</v>
      </c>
      <c r="V331" s="18">
        <f t="shared" si="21"/>
        <v>0</v>
      </c>
      <c r="W331" s="18">
        <f t="shared" si="22"/>
        <v>0</v>
      </c>
      <c r="X331" s="18">
        <f t="shared" si="23"/>
        <v>0</v>
      </c>
    </row>
    <row r="332" spans="1:24" x14ac:dyDescent="0.25">
      <c r="A332" s="8"/>
      <c r="B332" s="7"/>
      <c r="C332" s="8"/>
      <c r="D332" s="8"/>
      <c r="E332" s="9"/>
      <c r="F332" s="10"/>
      <c r="G332" s="10"/>
      <c r="H332" s="11"/>
      <c r="I332" s="12"/>
      <c r="J332" s="13"/>
      <c r="K332" s="13"/>
      <c r="L332" s="13"/>
      <c r="M332" s="13"/>
      <c r="N332" s="37" t="str">
        <f>ContractorPayroll[[#This Row],[Leave blank]]&amp;" "&amp;ContractorPayroll[[#This Row],[Employee number or code]]</f>
        <v xml:space="preserve"> </v>
      </c>
      <c r="O332" s="14" t="str">
        <f>_xlfn.IFNA(IF(D332="","",VLOOKUP(ContractorPayroll[[#This Row],[Position / Title]],[1]Lists!I:K,3,FALSE)),"")</f>
        <v/>
      </c>
      <c r="P332" s="38" t="str">
        <f>IF(ContractorPayroll[[#This Row],[Position / Title]]="","",VLOOKUP(ContractorPayroll[[#This Row],[Position / Title]],[1]Lists!I:K,2,FALSE))</f>
        <v/>
      </c>
      <c r="Q332" s="16" t="str">
        <f>IF(E332="","",ContractorPayroll[[#This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2" s="17">
        <f>IFERROR(IF(ContractorPayroll[[#This Row],[Annual Cost of Wage Increase included in Rate Adjustment]]=0,0,S332*'[1]Facility Info Input'!$F$10),0)</f>
        <v>0</v>
      </c>
      <c r="U332" s="18">
        <f t="shared" si="20"/>
        <v>0</v>
      </c>
      <c r="V332" s="18">
        <f t="shared" si="21"/>
        <v>0</v>
      </c>
      <c r="W332" s="18">
        <f t="shared" si="22"/>
        <v>0</v>
      </c>
      <c r="X332" s="18">
        <f t="shared" si="23"/>
        <v>0</v>
      </c>
    </row>
    <row r="333" spans="1:24" x14ac:dyDescent="0.25">
      <c r="A333" s="8"/>
      <c r="B333" s="7"/>
      <c r="C333" s="8"/>
      <c r="D333" s="8"/>
      <c r="E333" s="9"/>
      <c r="F333" s="10"/>
      <c r="G333" s="10"/>
      <c r="H333" s="11"/>
      <c r="I333" s="12"/>
      <c r="J333" s="13"/>
      <c r="K333" s="13"/>
      <c r="L333" s="13"/>
      <c r="M333" s="13"/>
      <c r="N333" s="37" t="str">
        <f>ContractorPayroll[[#This Row],[Leave blank]]&amp;" "&amp;ContractorPayroll[[#This Row],[Employee number or code]]</f>
        <v xml:space="preserve"> </v>
      </c>
      <c r="O333" s="14" t="str">
        <f>_xlfn.IFNA(IF(D333="","",VLOOKUP(ContractorPayroll[[#This Row],[Position / Title]],[1]Lists!I:K,3,FALSE)),"")</f>
        <v/>
      </c>
      <c r="P333" s="38" t="str">
        <f>IF(ContractorPayroll[[#This Row],[Position / Title]]="","",VLOOKUP(ContractorPayroll[[#This Row],[Position / Title]],[1]Lists!I:K,2,FALSE))</f>
        <v/>
      </c>
      <c r="Q333" s="16" t="str">
        <f>IF(E333="","",ContractorPayroll[[#This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3" s="17">
        <f>IFERROR(IF(ContractorPayroll[[#This Row],[Annual Cost of Wage Increase included in Rate Adjustment]]=0,0,S333*'[1]Facility Info Input'!$F$10),0)</f>
        <v>0</v>
      </c>
      <c r="U333" s="18">
        <f t="shared" si="20"/>
        <v>0</v>
      </c>
      <c r="V333" s="18">
        <f t="shared" si="21"/>
        <v>0</v>
      </c>
      <c r="W333" s="18">
        <f t="shared" si="22"/>
        <v>0</v>
      </c>
      <c r="X333" s="18">
        <f t="shared" si="23"/>
        <v>0</v>
      </c>
    </row>
    <row r="334" spans="1:24" x14ac:dyDescent="0.25">
      <c r="A334" s="8"/>
      <c r="B334" s="7"/>
      <c r="C334" s="8"/>
      <c r="D334" s="8"/>
      <c r="E334" s="9"/>
      <c r="F334" s="10"/>
      <c r="G334" s="10"/>
      <c r="H334" s="11"/>
      <c r="I334" s="12"/>
      <c r="J334" s="13"/>
      <c r="K334" s="13"/>
      <c r="L334" s="13"/>
      <c r="M334" s="13"/>
      <c r="N334" s="37" t="str">
        <f>ContractorPayroll[[#This Row],[Leave blank]]&amp;" "&amp;ContractorPayroll[[#This Row],[Employee number or code]]</f>
        <v xml:space="preserve"> </v>
      </c>
      <c r="O334" s="14" t="str">
        <f>_xlfn.IFNA(IF(D334="","",VLOOKUP(ContractorPayroll[[#This Row],[Position / Title]],[1]Lists!I:K,3,FALSE)),"")</f>
        <v/>
      </c>
      <c r="P334" s="38" t="str">
        <f>IF(ContractorPayroll[[#This Row],[Position / Title]]="","",VLOOKUP(ContractorPayroll[[#This Row],[Position / Title]],[1]Lists!I:K,2,FALSE))</f>
        <v/>
      </c>
      <c r="Q334" s="16" t="str">
        <f>IF(E334="","",ContractorPayroll[[#This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4" s="17">
        <f>IFERROR(IF(ContractorPayroll[[#This Row],[Annual Cost of Wage Increase included in Rate Adjustment]]=0,0,S334*'[1]Facility Info Input'!$F$10),0)</f>
        <v>0</v>
      </c>
      <c r="U334" s="18">
        <f t="shared" si="20"/>
        <v>0</v>
      </c>
      <c r="V334" s="18">
        <f t="shared" si="21"/>
        <v>0</v>
      </c>
      <c r="W334" s="18">
        <f t="shared" si="22"/>
        <v>0</v>
      </c>
      <c r="X334" s="18">
        <f t="shared" si="23"/>
        <v>0</v>
      </c>
    </row>
    <row r="335" spans="1:24" x14ac:dyDescent="0.25">
      <c r="A335" s="8"/>
      <c r="B335" s="7"/>
      <c r="C335" s="8"/>
      <c r="D335" s="8"/>
      <c r="E335" s="9"/>
      <c r="F335" s="10"/>
      <c r="G335" s="10"/>
      <c r="H335" s="11"/>
      <c r="I335" s="12"/>
      <c r="J335" s="13"/>
      <c r="K335" s="13"/>
      <c r="L335" s="13"/>
      <c r="M335" s="13"/>
      <c r="N335" s="37" t="str">
        <f>ContractorPayroll[[#This Row],[Leave blank]]&amp;" "&amp;ContractorPayroll[[#This Row],[Employee number or code]]</f>
        <v xml:space="preserve"> </v>
      </c>
      <c r="O335" s="14" t="str">
        <f>_xlfn.IFNA(IF(D335="","",VLOOKUP(ContractorPayroll[[#This Row],[Position / Title]],[1]Lists!I:K,3,FALSE)),"")</f>
        <v/>
      </c>
      <c r="P335" s="38" t="str">
        <f>IF(ContractorPayroll[[#This Row],[Position / Title]]="","",VLOOKUP(ContractorPayroll[[#This Row],[Position / Title]],[1]Lists!I:K,2,FALSE))</f>
        <v/>
      </c>
      <c r="Q335" s="16" t="str">
        <f>IF(E335="","",ContractorPayroll[[#This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5" s="17">
        <f>IFERROR(IF(ContractorPayroll[[#This Row],[Annual Cost of Wage Increase included in Rate Adjustment]]=0,0,S335*'[1]Facility Info Input'!$F$10),0)</f>
        <v>0</v>
      </c>
      <c r="U335" s="18">
        <f t="shared" si="20"/>
        <v>0</v>
      </c>
      <c r="V335" s="18">
        <f t="shared" si="21"/>
        <v>0</v>
      </c>
      <c r="W335" s="18">
        <f t="shared" si="22"/>
        <v>0</v>
      </c>
      <c r="X335" s="18">
        <f t="shared" si="23"/>
        <v>0</v>
      </c>
    </row>
    <row r="336" spans="1:24" x14ac:dyDescent="0.25">
      <c r="A336" s="8"/>
      <c r="B336" s="7"/>
      <c r="C336" s="8"/>
      <c r="D336" s="8"/>
      <c r="E336" s="9"/>
      <c r="F336" s="10"/>
      <c r="G336" s="10"/>
      <c r="H336" s="11"/>
      <c r="I336" s="12"/>
      <c r="J336" s="13"/>
      <c r="K336" s="13"/>
      <c r="L336" s="13"/>
      <c r="M336" s="13"/>
      <c r="N336" s="37" t="str">
        <f>ContractorPayroll[[#This Row],[Leave blank]]&amp;" "&amp;ContractorPayroll[[#This Row],[Employee number or code]]</f>
        <v xml:space="preserve"> </v>
      </c>
      <c r="O336" s="14" t="str">
        <f>_xlfn.IFNA(IF(D336="","",VLOOKUP(ContractorPayroll[[#This Row],[Position / Title]],[1]Lists!I:K,3,FALSE)),"")</f>
        <v/>
      </c>
      <c r="P336" s="38" t="str">
        <f>IF(ContractorPayroll[[#This Row],[Position / Title]]="","",VLOOKUP(ContractorPayroll[[#This Row],[Position / Title]],[1]Lists!I:K,2,FALSE))</f>
        <v/>
      </c>
      <c r="Q336" s="16" t="str">
        <f>IF(E336="","",ContractorPayroll[[#This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6" s="17">
        <f>IFERROR(IF(ContractorPayroll[[#This Row],[Annual Cost of Wage Increase included in Rate Adjustment]]=0,0,S336*'[1]Facility Info Input'!$F$10),0)</f>
        <v>0</v>
      </c>
      <c r="U336" s="18">
        <f t="shared" si="20"/>
        <v>0</v>
      </c>
      <c r="V336" s="18">
        <f t="shared" si="21"/>
        <v>0</v>
      </c>
      <c r="W336" s="18">
        <f t="shared" si="22"/>
        <v>0</v>
      </c>
      <c r="X336" s="18">
        <f t="shared" si="23"/>
        <v>0</v>
      </c>
    </row>
    <row r="337" spans="1:24" x14ac:dyDescent="0.25">
      <c r="A337" s="8"/>
      <c r="B337" s="7"/>
      <c r="C337" s="8"/>
      <c r="D337" s="8"/>
      <c r="E337" s="9"/>
      <c r="F337" s="10"/>
      <c r="G337" s="10"/>
      <c r="H337" s="11"/>
      <c r="I337" s="12"/>
      <c r="J337" s="13"/>
      <c r="K337" s="13"/>
      <c r="L337" s="13"/>
      <c r="M337" s="13"/>
      <c r="N337" s="37" t="str">
        <f>ContractorPayroll[[#This Row],[Leave blank]]&amp;" "&amp;ContractorPayroll[[#This Row],[Employee number or code]]</f>
        <v xml:space="preserve"> </v>
      </c>
      <c r="O337" s="14" t="str">
        <f>_xlfn.IFNA(IF(D337="","",VLOOKUP(ContractorPayroll[[#This Row],[Position / Title]],[1]Lists!I:K,3,FALSE)),"")</f>
        <v/>
      </c>
      <c r="P337" s="38" t="str">
        <f>IF(ContractorPayroll[[#This Row],[Position / Title]]="","",VLOOKUP(ContractorPayroll[[#This Row],[Position / Title]],[1]Lists!I:K,2,FALSE))</f>
        <v/>
      </c>
      <c r="Q337" s="16" t="str">
        <f>IF(E337="","",ContractorPayroll[[#This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7" s="17">
        <f>IFERROR(IF(ContractorPayroll[[#This Row],[Annual Cost of Wage Increase included in Rate Adjustment]]=0,0,S337*'[1]Facility Info Input'!$F$10),0)</f>
        <v>0</v>
      </c>
      <c r="U337" s="18">
        <f t="shared" si="20"/>
        <v>0</v>
      </c>
      <c r="V337" s="18">
        <f t="shared" si="21"/>
        <v>0</v>
      </c>
      <c r="W337" s="18">
        <f t="shared" si="22"/>
        <v>0</v>
      </c>
      <c r="X337" s="18">
        <f t="shared" si="23"/>
        <v>0</v>
      </c>
    </row>
    <row r="338" spans="1:24" x14ac:dyDescent="0.25">
      <c r="A338" s="8"/>
      <c r="B338" s="7"/>
      <c r="C338" s="8"/>
      <c r="D338" s="8"/>
      <c r="E338" s="9"/>
      <c r="F338" s="10"/>
      <c r="G338" s="10"/>
      <c r="H338" s="11"/>
      <c r="I338" s="12"/>
      <c r="J338" s="13"/>
      <c r="K338" s="13"/>
      <c r="L338" s="13"/>
      <c r="M338" s="13"/>
      <c r="N338" s="37" t="str">
        <f>ContractorPayroll[[#This Row],[Leave blank]]&amp;" "&amp;ContractorPayroll[[#This Row],[Employee number or code]]</f>
        <v xml:space="preserve"> </v>
      </c>
      <c r="O338" s="14" t="str">
        <f>_xlfn.IFNA(IF(D338="","",VLOOKUP(ContractorPayroll[[#This Row],[Position / Title]],[1]Lists!I:K,3,FALSE)),"")</f>
        <v/>
      </c>
      <c r="P338" s="38" t="str">
        <f>IF(ContractorPayroll[[#This Row],[Position / Title]]="","",VLOOKUP(ContractorPayroll[[#This Row],[Position / Title]],[1]Lists!I:K,2,FALSE))</f>
        <v/>
      </c>
      <c r="Q338" s="16" t="str">
        <f>IF(E338="","",ContractorPayroll[[#This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8" s="17">
        <f>IFERROR(IF(ContractorPayroll[[#This Row],[Annual Cost of Wage Increase included in Rate Adjustment]]=0,0,S338*'[1]Facility Info Input'!$F$10),0)</f>
        <v>0</v>
      </c>
      <c r="U338" s="18">
        <f t="shared" si="20"/>
        <v>0</v>
      </c>
      <c r="V338" s="18">
        <f t="shared" si="21"/>
        <v>0</v>
      </c>
      <c r="W338" s="18">
        <f t="shared" si="22"/>
        <v>0</v>
      </c>
      <c r="X338" s="18">
        <f t="shared" si="23"/>
        <v>0</v>
      </c>
    </row>
    <row r="339" spans="1:24" x14ac:dyDescent="0.25">
      <c r="A339" s="8"/>
      <c r="B339" s="7"/>
      <c r="C339" s="8"/>
      <c r="D339" s="8"/>
      <c r="E339" s="9"/>
      <c r="F339" s="10"/>
      <c r="G339" s="10"/>
      <c r="H339" s="11"/>
      <c r="I339" s="12"/>
      <c r="J339" s="13"/>
      <c r="K339" s="13"/>
      <c r="L339" s="13"/>
      <c r="M339" s="13"/>
      <c r="N339" s="37" t="str">
        <f>ContractorPayroll[[#This Row],[Leave blank]]&amp;" "&amp;ContractorPayroll[[#This Row],[Employee number or code]]</f>
        <v xml:space="preserve"> </v>
      </c>
      <c r="O339" s="14" t="str">
        <f>_xlfn.IFNA(IF(D339="","",VLOOKUP(ContractorPayroll[[#This Row],[Position / Title]],[1]Lists!I:K,3,FALSE)),"")</f>
        <v/>
      </c>
      <c r="P339" s="38" t="str">
        <f>IF(ContractorPayroll[[#This Row],[Position / Title]]="","",VLOOKUP(ContractorPayroll[[#This Row],[Position / Title]],[1]Lists!I:K,2,FALSE))</f>
        <v/>
      </c>
      <c r="Q339" s="16" t="str">
        <f>IF(E339="","",ContractorPayroll[[#This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9" s="17">
        <f>IFERROR(IF(ContractorPayroll[[#This Row],[Annual Cost of Wage Increase included in Rate Adjustment]]=0,0,S339*'[1]Facility Info Input'!$F$10),0)</f>
        <v>0</v>
      </c>
      <c r="U339" s="18">
        <f t="shared" si="20"/>
        <v>0</v>
      </c>
      <c r="V339" s="18">
        <f t="shared" si="21"/>
        <v>0</v>
      </c>
      <c r="W339" s="18">
        <f t="shared" si="22"/>
        <v>0</v>
      </c>
      <c r="X339" s="18">
        <f t="shared" si="23"/>
        <v>0</v>
      </c>
    </row>
    <row r="340" spans="1:24" x14ac:dyDescent="0.25">
      <c r="A340" s="8"/>
      <c r="B340" s="7"/>
      <c r="C340" s="8"/>
      <c r="D340" s="8"/>
      <c r="E340" s="9"/>
      <c r="F340" s="10"/>
      <c r="G340" s="10"/>
      <c r="H340" s="11"/>
      <c r="I340" s="12"/>
      <c r="J340" s="13"/>
      <c r="K340" s="13"/>
      <c r="L340" s="13"/>
      <c r="M340" s="13"/>
      <c r="N340" s="37" t="str">
        <f>ContractorPayroll[[#This Row],[Leave blank]]&amp;" "&amp;ContractorPayroll[[#This Row],[Employee number or code]]</f>
        <v xml:space="preserve"> </v>
      </c>
      <c r="O340" s="14" t="str">
        <f>_xlfn.IFNA(IF(D340="","",VLOOKUP(ContractorPayroll[[#This Row],[Position / Title]],[1]Lists!I:K,3,FALSE)),"")</f>
        <v/>
      </c>
      <c r="P340" s="38" t="str">
        <f>IF(ContractorPayroll[[#This Row],[Position / Title]]="","",VLOOKUP(ContractorPayroll[[#This Row],[Position / Title]],[1]Lists!I:K,2,FALSE))</f>
        <v/>
      </c>
      <c r="Q340" s="16" t="str">
        <f>IF(E340="","",ContractorPayroll[[#This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0" s="17">
        <f>IFERROR(IF(ContractorPayroll[[#This Row],[Annual Cost of Wage Increase included in Rate Adjustment]]=0,0,S340*'[1]Facility Info Input'!$F$10),0)</f>
        <v>0</v>
      </c>
      <c r="U340" s="18">
        <f t="shared" si="20"/>
        <v>0</v>
      </c>
      <c r="V340" s="18">
        <f t="shared" si="21"/>
        <v>0</v>
      </c>
      <c r="W340" s="18">
        <f t="shared" si="22"/>
        <v>0</v>
      </c>
      <c r="X340" s="18">
        <f t="shared" si="23"/>
        <v>0</v>
      </c>
    </row>
    <row r="341" spans="1:24" x14ac:dyDescent="0.25">
      <c r="A341" s="8"/>
      <c r="B341" s="7"/>
      <c r="C341" s="8"/>
      <c r="D341" s="8"/>
      <c r="E341" s="9"/>
      <c r="F341" s="10"/>
      <c r="G341" s="10"/>
      <c r="H341" s="11"/>
      <c r="I341" s="12"/>
      <c r="J341" s="13"/>
      <c r="K341" s="13"/>
      <c r="L341" s="13"/>
      <c r="M341" s="13"/>
      <c r="N341" s="37" t="str">
        <f>ContractorPayroll[[#This Row],[Leave blank]]&amp;" "&amp;ContractorPayroll[[#This Row],[Employee number or code]]</f>
        <v xml:space="preserve"> </v>
      </c>
      <c r="O341" s="14" t="str">
        <f>_xlfn.IFNA(IF(D341="","",VLOOKUP(ContractorPayroll[[#This Row],[Position / Title]],[1]Lists!I:K,3,FALSE)),"")</f>
        <v/>
      </c>
      <c r="P341" s="38" t="str">
        <f>IF(ContractorPayroll[[#This Row],[Position / Title]]="","",VLOOKUP(ContractorPayroll[[#This Row],[Position / Title]],[1]Lists!I:K,2,FALSE))</f>
        <v/>
      </c>
      <c r="Q341" s="16" t="str">
        <f>IF(E341="","",ContractorPayroll[[#This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1" s="17">
        <f>IFERROR(IF(ContractorPayroll[[#This Row],[Annual Cost of Wage Increase included in Rate Adjustment]]=0,0,S341*'[1]Facility Info Input'!$F$10),0)</f>
        <v>0</v>
      </c>
      <c r="U341" s="18">
        <f t="shared" si="20"/>
        <v>0</v>
      </c>
      <c r="V341" s="18">
        <f t="shared" si="21"/>
        <v>0</v>
      </c>
      <c r="W341" s="18">
        <f t="shared" si="22"/>
        <v>0</v>
      </c>
      <c r="X341" s="18">
        <f t="shared" si="23"/>
        <v>0</v>
      </c>
    </row>
    <row r="342" spans="1:24" x14ac:dyDescent="0.25">
      <c r="A342" s="8"/>
      <c r="B342" s="7"/>
      <c r="C342" s="8"/>
      <c r="D342" s="8"/>
      <c r="E342" s="9"/>
      <c r="F342" s="10"/>
      <c r="G342" s="10"/>
      <c r="H342" s="11"/>
      <c r="I342" s="12"/>
      <c r="J342" s="13"/>
      <c r="K342" s="13"/>
      <c r="L342" s="13"/>
      <c r="M342" s="13"/>
      <c r="N342" s="37" t="str">
        <f>ContractorPayroll[[#This Row],[Leave blank]]&amp;" "&amp;ContractorPayroll[[#This Row],[Employee number or code]]</f>
        <v xml:space="preserve"> </v>
      </c>
      <c r="O342" s="14" t="str">
        <f>_xlfn.IFNA(IF(D342="","",VLOOKUP(ContractorPayroll[[#This Row],[Position / Title]],[1]Lists!I:K,3,FALSE)),"")</f>
        <v/>
      </c>
      <c r="P342" s="38" t="str">
        <f>IF(ContractorPayroll[[#This Row],[Position / Title]]="","",VLOOKUP(ContractorPayroll[[#This Row],[Position / Title]],[1]Lists!I:K,2,FALSE))</f>
        <v/>
      </c>
      <c r="Q342" s="16" t="str">
        <f>IF(E342="","",ContractorPayroll[[#This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2" s="17">
        <f>IFERROR(IF(ContractorPayroll[[#This Row],[Annual Cost of Wage Increase included in Rate Adjustment]]=0,0,S342*'[1]Facility Info Input'!$F$10),0)</f>
        <v>0</v>
      </c>
      <c r="U342" s="18">
        <f t="shared" si="20"/>
        <v>0</v>
      </c>
      <c r="V342" s="18">
        <f t="shared" si="21"/>
        <v>0</v>
      </c>
      <c r="W342" s="18">
        <f t="shared" si="22"/>
        <v>0</v>
      </c>
      <c r="X342" s="18">
        <f t="shared" si="23"/>
        <v>0</v>
      </c>
    </row>
    <row r="343" spans="1:24" x14ac:dyDescent="0.25">
      <c r="A343" s="8"/>
      <c r="B343" s="7"/>
      <c r="C343" s="8"/>
      <c r="D343" s="8"/>
      <c r="E343" s="9"/>
      <c r="F343" s="10"/>
      <c r="G343" s="10"/>
      <c r="H343" s="11"/>
      <c r="I343" s="12"/>
      <c r="J343" s="13"/>
      <c r="K343" s="13"/>
      <c r="L343" s="13"/>
      <c r="M343" s="13"/>
      <c r="N343" s="37" t="str">
        <f>ContractorPayroll[[#This Row],[Leave blank]]&amp;" "&amp;ContractorPayroll[[#This Row],[Employee number or code]]</f>
        <v xml:space="preserve"> </v>
      </c>
      <c r="O343" s="14" t="str">
        <f>_xlfn.IFNA(IF(D343="","",VLOOKUP(ContractorPayroll[[#This Row],[Position / Title]],[1]Lists!I:K,3,FALSE)),"")</f>
        <v/>
      </c>
      <c r="P343" s="38" t="str">
        <f>IF(ContractorPayroll[[#This Row],[Position / Title]]="","",VLOOKUP(ContractorPayroll[[#This Row],[Position / Title]],[1]Lists!I:K,2,FALSE))</f>
        <v/>
      </c>
      <c r="Q343" s="16" t="str">
        <f>IF(E343="","",ContractorPayroll[[#This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3" s="17">
        <f>IFERROR(IF(ContractorPayroll[[#This Row],[Annual Cost of Wage Increase included in Rate Adjustment]]=0,0,S343*'[1]Facility Info Input'!$F$10),0)</f>
        <v>0</v>
      </c>
      <c r="U343" s="18">
        <f t="shared" si="20"/>
        <v>0</v>
      </c>
      <c r="V343" s="18">
        <f t="shared" si="21"/>
        <v>0</v>
      </c>
      <c r="W343" s="18">
        <f t="shared" si="22"/>
        <v>0</v>
      </c>
      <c r="X343" s="18">
        <f t="shared" si="23"/>
        <v>0</v>
      </c>
    </row>
    <row r="344" spans="1:24" x14ac:dyDescent="0.25">
      <c r="A344" s="8"/>
      <c r="B344" s="7"/>
      <c r="C344" s="8"/>
      <c r="D344" s="8"/>
      <c r="E344" s="9"/>
      <c r="F344" s="10"/>
      <c r="G344" s="10"/>
      <c r="H344" s="11"/>
      <c r="I344" s="12"/>
      <c r="J344" s="13"/>
      <c r="K344" s="13"/>
      <c r="L344" s="13"/>
      <c r="M344" s="13"/>
      <c r="N344" s="37" t="str">
        <f>ContractorPayroll[[#This Row],[Leave blank]]&amp;" "&amp;ContractorPayroll[[#This Row],[Employee number or code]]</f>
        <v xml:space="preserve"> </v>
      </c>
      <c r="O344" s="14" t="str">
        <f>_xlfn.IFNA(IF(D344="","",VLOOKUP(ContractorPayroll[[#This Row],[Position / Title]],[1]Lists!I:K,3,FALSE)),"")</f>
        <v/>
      </c>
      <c r="P344" s="38" t="str">
        <f>IF(ContractorPayroll[[#This Row],[Position / Title]]="","",VLOOKUP(ContractorPayroll[[#This Row],[Position / Title]],[1]Lists!I:K,2,FALSE))</f>
        <v/>
      </c>
      <c r="Q344" s="16" t="str">
        <f>IF(E344="","",ContractorPayroll[[#This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4" s="17">
        <f>IFERROR(IF(ContractorPayroll[[#This Row],[Annual Cost of Wage Increase included in Rate Adjustment]]=0,0,S344*'[1]Facility Info Input'!$F$10),0)</f>
        <v>0</v>
      </c>
      <c r="U344" s="18">
        <f t="shared" si="20"/>
        <v>0</v>
      </c>
      <c r="V344" s="18">
        <f t="shared" si="21"/>
        <v>0</v>
      </c>
      <c r="W344" s="18">
        <f t="shared" si="22"/>
        <v>0</v>
      </c>
      <c r="X344" s="18">
        <f t="shared" si="23"/>
        <v>0</v>
      </c>
    </row>
    <row r="345" spans="1:24" x14ac:dyDescent="0.25">
      <c r="A345" s="8"/>
      <c r="B345" s="7"/>
      <c r="C345" s="8"/>
      <c r="D345" s="8"/>
      <c r="E345" s="9"/>
      <c r="F345" s="10"/>
      <c r="G345" s="10"/>
      <c r="H345" s="11"/>
      <c r="I345" s="12"/>
      <c r="J345" s="13"/>
      <c r="K345" s="13"/>
      <c r="L345" s="13"/>
      <c r="M345" s="13"/>
      <c r="N345" s="37" t="str">
        <f>ContractorPayroll[[#This Row],[Leave blank]]&amp;" "&amp;ContractorPayroll[[#This Row],[Employee number or code]]</f>
        <v xml:space="preserve"> </v>
      </c>
      <c r="O345" s="14" t="str">
        <f>_xlfn.IFNA(IF(D345="","",VLOOKUP(ContractorPayroll[[#This Row],[Position / Title]],[1]Lists!I:K,3,FALSE)),"")</f>
        <v/>
      </c>
      <c r="P345" s="38" t="str">
        <f>IF(ContractorPayroll[[#This Row],[Position / Title]]="","",VLOOKUP(ContractorPayroll[[#This Row],[Position / Title]],[1]Lists!I:K,2,FALSE))</f>
        <v/>
      </c>
      <c r="Q345" s="16" t="str">
        <f>IF(E345="","",ContractorPayroll[[#This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5" s="17">
        <f>IFERROR(IF(ContractorPayroll[[#This Row],[Annual Cost of Wage Increase included in Rate Adjustment]]=0,0,S345*'[1]Facility Info Input'!$F$10),0)</f>
        <v>0</v>
      </c>
      <c r="U345" s="18">
        <f t="shared" si="20"/>
        <v>0</v>
      </c>
      <c r="V345" s="18">
        <f t="shared" si="21"/>
        <v>0</v>
      </c>
      <c r="W345" s="18">
        <f t="shared" si="22"/>
        <v>0</v>
      </c>
      <c r="X345" s="18">
        <f t="shared" si="23"/>
        <v>0</v>
      </c>
    </row>
    <row r="346" spans="1:24" x14ac:dyDescent="0.25">
      <c r="A346" s="8"/>
      <c r="B346" s="7"/>
      <c r="C346" s="8"/>
      <c r="D346" s="8"/>
      <c r="E346" s="9"/>
      <c r="F346" s="10"/>
      <c r="G346" s="10"/>
      <c r="H346" s="11"/>
      <c r="I346" s="12"/>
      <c r="J346" s="13"/>
      <c r="K346" s="13"/>
      <c r="L346" s="13"/>
      <c r="M346" s="13"/>
      <c r="N346" s="37" t="str">
        <f>ContractorPayroll[[#This Row],[Leave blank]]&amp;" "&amp;ContractorPayroll[[#This Row],[Employee number or code]]</f>
        <v xml:space="preserve"> </v>
      </c>
      <c r="O346" s="14" t="str">
        <f>_xlfn.IFNA(IF(D346="","",VLOOKUP(ContractorPayroll[[#This Row],[Position / Title]],[1]Lists!I:K,3,FALSE)),"")</f>
        <v/>
      </c>
      <c r="P346" s="38" t="str">
        <f>IF(ContractorPayroll[[#This Row],[Position / Title]]="","",VLOOKUP(ContractorPayroll[[#This Row],[Position / Title]],[1]Lists!I:K,2,FALSE))</f>
        <v/>
      </c>
      <c r="Q346" s="16" t="str">
        <f>IF(E346="","",ContractorPayroll[[#This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6" s="17">
        <f>IFERROR(IF(ContractorPayroll[[#This Row],[Annual Cost of Wage Increase included in Rate Adjustment]]=0,0,S346*'[1]Facility Info Input'!$F$10),0)</f>
        <v>0</v>
      </c>
      <c r="U346" s="18">
        <f t="shared" si="20"/>
        <v>0</v>
      </c>
      <c r="V346" s="18">
        <f t="shared" si="21"/>
        <v>0</v>
      </c>
      <c r="W346" s="18">
        <f t="shared" si="22"/>
        <v>0</v>
      </c>
      <c r="X346" s="18">
        <f t="shared" si="23"/>
        <v>0</v>
      </c>
    </row>
    <row r="347" spans="1:24" x14ac:dyDescent="0.25">
      <c r="A347" s="8"/>
      <c r="B347" s="7"/>
      <c r="C347" s="8"/>
      <c r="D347" s="8"/>
      <c r="E347" s="9"/>
      <c r="F347" s="10"/>
      <c r="G347" s="10"/>
      <c r="H347" s="11"/>
      <c r="I347" s="12"/>
      <c r="J347" s="13"/>
      <c r="K347" s="13"/>
      <c r="L347" s="13"/>
      <c r="M347" s="13"/>
      <c r="N347" s="37" t="str">
        <f>ContractorPayroll[[#This Row],[Leave blank]]&amp;" "&amp;ContractorPayroll[[#This Row],[Employee number or code]]</f>
        <v xml:space="preserve"> </v>
      </c>
      <c r="O347" s="14" t="str">
        <f>_xlfn.IFNA(IF(D347="","",VLOOKUP(ContractorPayroll[[#This Row],[Position / Title]],[1]Lists!I:K,3,FALSE)),"")</f>
        <v/>
      </c>
      <c r="P347" s="38" t="str">
        <f>IF(ContractorPayroll[[#This Row],[Position / Title]]="","",VLOOKUP(ContractorPayroll[[#This Row],[Position / Title]],[1]Lists!I:K,2,FALSE))</f>
        <v/>
      </c>
      <c r="Q347" s="16" t="str">
        <f>IF(E347="","",ContractorPayroll[[#This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7" s="17">
        <f>IFERROR(IF(ContractorPayroll[[#This Row],[Annual Cost of Wage Increase included in Rate Adjustment]]=0,0,S347*'[1]Facility Info Input'!$F$10),0)</f>
        <v>0</v>
      </c>
      <c r="U347" s="18">
        <f t="shared" si="20"/>
        <v>0</v>
      </c>
      <c r="V347" s="18">
        <f t="shared" si="21"/>
        <v>0</v>
      </c>
      <c r="W347" s="18">
        <f t="shared" si="22"/>
        <v>0</v>
      </c>
      <c r="X347" s="18">
        <f t="shared" si="23"/>
        <v>0</v>
      </c>
    </row>
    <row r="348" spans="1:24" x14ac:dyDescent="0.25">
      <c r="A348" s="8"/>
      <c r="B348" s="7"/>
      <c r="C348" s="8"/>
      <c r="D348" s="8"/>
      <c r="E348" s="9"/>
      <c r="F348" s="10"/>
      <c r="G348" s="10"/>
      <c r="H348" s="11"/>
      <c r="I348" s="12"/>
      <c r="J348" s="13"/>
      <c r="K348" s="13"/>
      <c r="L348" s="13"/>
      <c r="M348" s="13"/>
      <c r="N348" s="37" t="str">
        <f>ContractorPayroll[[#This Row],[Leave blank]]&amp;" "&amp;ContractorPayroll[[#This Row],[Employee number or code]]</f>
        <v xml:space="preserve"> </v>
      </c>
      <c r="O348" s="14" t="str">
        <f>_xlfn.IFNA(IF(D348="","",VLOOKUP(ContractorPayroll[[#This Row],[Position / Title]],[1]Lists!I:K,3,FALSE)),"")</f>
        <v/>
      </c>
      <c r="P348" s="38" t="str">
        <f>IF(ContractorPayroll[[#This Row],[Position / Title]]="","",VLOOKUP(ContractorPayroll[[#This Row],[Position / Title]],[1]Lists!I:K,2,FALSE))</f>
        <v/>
      </c>
      <c r="Q348" s="16" t="str">
        <f>IF(E348="","",ContractorPayroll[[#This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8" s="17">
        <f>IFERROR(IF(ContractorPayroll[[#This Row],[Annual Cost of Wage Increase included in Rate Adjustment]]=0,0,S348*'[1]Facility Info Input'!$F$10),0)</f>
        <v>0</v>
      </c>
      <c r="U348" s="18">
        <f t="shared" si="20"/>
        <v>0</v>
      </c>
      <c r="V348" s="18">
        <f t="shared" si="21"/>
        <v>0</v>
      </c>
      <c r="W348" s="18">
        <f t="shared" si="22"/>
        <v>0</v>
      </c>
      <c r="X348" s="18">
        <f t="shared" si="23"/>
        <v>0</v>
      </c>
    </row>
    <row r="349" spans="1:24" x14ac:dyDescent="0.25">
      <c r="A349" s="8"/>
      <c r="B349" s="7"/>
      <c r="C349" s="8"/>
      <c r="D349" s="8"/>
      <c r="E349" s="9"/>
      <c r="F349" s="10"/>
      <c r="G349" s="10"/>
      <c r="H349" s="11"/>
      <c r="I349" s="12"/>
      <c r="J349" s="13"/>
      <c r="K349" s="13"/>
      <c r="L349" s="13"/>
      <c r="M349" s="13"/>
      <c r="N349" s="37" t="str">
        <f>ContractorPayroll[[#This Row],[Leave blank]]&amp;" "&amp;ContractorPayroll[[#This Row],[Employee number or code]]</f>
        <v xml:space="preserve"> </v>
      </c>
      <c r="O349" s="14" t="str">
        <f>_xlfn.IFNA(IF(D349="","",VLOOKUP(ContractorPayroll[[#This Row],[Position / Title]],[1]Lists!I:K,3,FALSE)),"")</f>
        <v/>
      </c>
      <c r="P349" s="38" t="str">
        <f>IF(ContractorPayroll[[#This Row],[Position / Title]]="","",VLOOKUP(ContractorPayroll[[#This Row],[Position / Title]],[1]Lists!I:K,2,FALSE))</f>
        <v/>
      </c>
      <c r="Q349" s="16" t="str">
        <f>IF(E349="","",ContractorPayroll[[#This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9" s="17">
        <f>IFERROR(IF(ContractorPayroll[[#This Row],[Annual Cost of Wage Increase included in Rate Adjustment]]=0,0,S349*'[1]Facility Info Input'!$F$10),0)</f>
        <v>0</v>
      </c>
      <c r="U349" s="18">
        <f t="shared" si="20"/>
        <v>0</v>
      </c>
      <c r="V349" s="18">
        <f t="shared" si="21"/>
        <v>0</v>
      </c>
      <c r="W349" s="18">
        <f t="shared" si="22"/>
        <v>0</v>
      </c>
      <c r="X349" s="18">
        <f t="shared" si="23"/>
        <v>0</v>
      </c>
    </row>
    <row r="350" spans="1:24" x14ac:dyDescent="0.25">
      <c r="A350" s="8"/>
      <c r="B350" s="7"/>
      <c r="C350" s="8"/>
      <c r="D350" s="8"/>
      <c r="E350" s="9"/>
      <c r="F350" s="10"/>
      <c r="G350" s="10"/>
      <c r="H350" s="11"/>
      <c r="I350" s="12"/>
      <c r="J350" s="13"/>
      <c r="K350" s="13"/>
      <c r="L350" s="13"/>
      <c r="M350" s="13"/>
      <c r="N350" s="37" t="str">
        <f>ContractorPayroll[[#This Row],[Leave blank]]&amp;" "&amp;ContractorPayroll[[#This Row],[Employee number or code]]</f>
        <v xml:space="preserve"> </v>
      </c>
      <c r="O350" s="14" t="str">
        <f>_xlfn.IFNA(IF(D350="","",VLOOKUP(ContractorPayroll[[#This Row],[Position / Title]],[1]Lists!I:K,3,FALSE)),"")</f>
        <v/>
      </c>
      <c r="P350" s="38" t="str">
        <f>IF(ContractorPayroll[[#This Row],[Position / Title]]="","",VLOOKUP(ContractorPayroll[[#This Row],[Position / Title]],[1]Lists!I:K,2,FALSE))</f>
        <v/>
      </c>
      <c r="Q350" s="16" t="str">
        <f>IF(E350="","",ContractorPayroll[[#This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0" s="17">
        <f>IFERROR(IF(ContractorPayroll[[#This Row],[Annual Cost of Wage Increase included in Rate Adjustment]]=0,0,S350*'[1]Facility Info Input'!$F$10),0)</f>
        <v>0</v>
      </c>
      <c r="U350" s="18">
        <f t="shared" si="20"/>
        <v>0</v>
      </c>
      <c r="V350" s="18">
        <f t="shared" si="21"/>
        <v>0</v>
      </c>
      <c r="W350" s="18">
        <f t="shared" si="22"/>
        <v>0</v>
      </c>
      <c r="X350" s="18">
        <f t="shared" si="23"/>
        <v>0</v>
      </c>
    </row>
    <row r="351" spans="1:24" x14ac:dyDescent="0.25">
      <c r="A351" s="8"/>
      <c r="B351" s="7"/>
      <c r="C351" s="8"/>
      <c r="D351" s="8"/>
      <c r="E351" s="9"/>
      <c r="F351" s="10"/>
      <c r="G351" s="10"/>
      <c r="H351" s="11"/>
      <c r="I351" s="12"/>
      <c r="J351" s="13"/>
      <c r="K351" s="13"/>
      <c r="L351" s="13"/>
      <c r="M351" s="13"/>
      <c r="N351" s="37" t="str">
        <f>ContractorPayroll[[#This Row],[Leave blank]]&amp;" "&amp;ContractorPayroll[[#This Row],[Employee number or code]]</f>
        <v xml:space="preserve"> </v>
      </c>
      <c r="O351" s="14" t="str">
        <f>_xlfn.IFNA(IF(D351="","",VLOOKUP(ContractorPayroll[[#This Row],[Position / Title]],[1]Lists!I:K,3,FALSE)),"")</f>
        <v/>
      </c>
      <c r="P351" s="38" t="str">
        <f>IF(ContractorPayroll[[#This Row],[Position / Title]]="","",VLOOKUP(ContractorPayroll[[#This Row],[Position / Title]],[1]Lists!I:K,2,FALSE))</f>
        <v/>
      </c>
      <c r="Q351" s="16" t="str">
        <f>IF(E351="","",ContractorPayroll[[#This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1" s="17">
        <f>IFERROR(IF(ContractorPayroll[[#This Row],[Annual Cost of Wage Increase included in Rate Adjustment]]=0,0,S351*'[1]Facility Info Input'!$F$10),0)</f>
        <v>0</v>
      </c>
      <c r="U351" s="18">
        <f t="shared" si="20"/>
        <v>0</v>
      </c>
      <c r="V351" s="18">
        <f t="shared" si="21"/>
        <v>0</v>
      </c>
      <c r="W351" s="18">
        <f t="shared" si="22"/>
        <v>0</v>
      </c>
      <c r="X351" s="18">
        <f t="shared" si="23"/>
        <v>0</v>
      </c>
    </row>
    <row r="352" spans="1:24" x14ac:dyDescent="0.25">
      <c r="A352" s="8"/>
      <c r="B352" s="7"/>
      <c r="C352" s="8"/>
      <c r="D352" s="8"/>
      <c r="E352" s="9"/>
      <c r="F352" s="10"/>
      <c r="G352" s="10"/>
      <c r="H352" s="11"/>
      <c r="I352" s="12"/>
      <c r="J352" s="13"/>
      <c r="K352" s="13"/>
      <c r="L352" s="13"/>
      <c r="M352" s="13"/>
      <c r="N352" s="37" t="str">
        <f>ContractorPayroll[[#This Row],[Leave blank]]&amp;" "&amp;ContractorPayroll[[#This Row],[Employee number or code]]</f>
        <v xml:space="preserve"> </v>
      </c>
      <c r="O352" s="14" t="str">
        <f>_xlfn.IFNA(IF(D352="","",VLOOKUP(ContractorPayroll[[#This Row],[Position / Title]],[1]Lists!I:K,3,FALSE)),"")</f>
        <v/>
      </c>
      <c r="P352" s="38" t="str">
        <f>IF(ContractorPayroll[[#This Row],[Position / Title]]="","",VLOOKUP(ContractorPayroll[[#This Row],[Position / Title]],[1]Lists!I:K,2,FALSE))</f>
        <v/>
      </c>
      <c r="Q352" s="16" t="str">
        <f>IF(E352="","",ContractorPayroll[[#This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2" s="17">
        <f>IFERROR(IF(ContractorPayroll[[#This Row],[Annual Cost of Wage Increase included in Rate Adjustment]]=0,0,S352*'[1]Facility Info Input'!$F$10),0)</f>
        <v>0</v>
      </c>
      <c r="U352" s="18">
        <f t="shared" si="20"/>
        <v>0</v>
      </c>
      <c r="V352" s="18">
        <f t="shared" si="21"/>
        <v>0</v>
      </c>
      <c r="W352" s="18">
        <f t="shared" si="22"/>
        <v>0</v>
      </c>
      <c r="X352" s="18">
        <f t="shared" si="23"/>
        <v>0</v>
      </c>
    </row>
    <row r="353" spans="1:24" x14ac:dyDescent="0.25">
      <c r="A353" s="8"/>
      <c r="B353" s="7"/>
      <c r="C353" s="8"/>
      <c r="D353" s="8"/>
      <c r="E353" s="9"/>
      <c r="F353" s="10"/>
      <c r="G353" s="10"/>
      <c r="H353" s="11"/>
      <c r="I353" s="12"/>
      <c r="J353" s="13"/>
      <c r="K353" s="13"/>
      <c r="L353" s="13"/>
      <c r="M353" s="13"/>
      <c r="N353" s="37" t="str">
        <f>ContractorPayroll[[#This Row],[Leave blank]]&amp;" "&amp;ContractorPayroll[[#This Row],[Employee number or code]]</f>
        <v xml:space="preserve"> </v>
      </c>
      <c r="O353" s="14" t="str">
        <f>_xlfn.IFNA(IF(D353="","",VLOOKUP(ContractorPayroll[[#This Row],[Position / Title]],[1]Lists!I:K,3,FALSE)),"")</f>
        <v/>
      </c>
      <c r="P353" s="38" t="str">
        <f>IF(ContractorPayroll[[#This Row],[Position / Title]]="","",VLOOKUP(ContractorPayroll[[#This Row],[Position / Title]],[1]Lists!I:K,2,FALSE))</f>
        <v/>
      </c>
      <c r="Q353" s="16" t="str">
        <f>IF(E353="","",ContractorPayroll[[#This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3" s="17">
        <f>IFERROR(IF(ContractorPayroll[[#This Row],[Annual Cost of Wage Increase included in Rate Adjustment]]=0,0,S353*'[1]Facility Info Input'!$F$10),0)</f>
        <v>0</v>
      </c>
      <c r="U353" s="18">
        <f t="shared" si="20"/>
        <v>0</v>
      </c>
      <c r="V353" s="18">
        <f t="shared" si="21"/>
        <v>0</v>
      </c>
      <c r="W353" s="18">
        <f t="shared" si="22"/>
        <v>0</v>
      </c>
      <c r="X353" s="18">
        <f t="shared" si="23"/>
        <v>0</v>
      </c>
    </row>
    <row r="354" spans="1:24" x14ac:dyDescent="0.25">
      <c r="A354" s="8"/>
      <c r="B354" s="7"/>
      <c r="C354" s="8"/>
      <c r="D354" s="8"/>
      <c r="E354" s="9"/>
      <c r="F354" s="10"/>
      <c r="G354" s="10"/>
      <c r="H354" s="11"/>
      <c r="I354" s="12"/>
      <c r="J354" s="13"/>
      <c r="K354" s="13"/>
      <c r="L354" s="13"/>
      <c r="M354" s="13"/>
      <c r="N354" s="37" t="str">
        <f>ContractorPayroll[[#This Row],[Leave blank]]&amp;" "&amp;ContractorPayroll[[#This Row],[Employee number or code]]</f>
        <v xml:space="preserve"> </v>
      </c>
      <c r="O354" s="14" t="str">
        <f>_xlfn.IFNA(IF(D354="","",VLOOKUP(ContractorPayroll[[#This Row],[Position / Title]],[1]Lists!I:K,3,FALSE)),"")</f>
        <v/>
      </c>
      <c r="P354" s="38" t="str">
        <f>IF(ContractorPayroll[[#This Row],[Position / Title]]="","",VLOOKUP(ContractorPayroll[[#This Row],[Position / Title]],[1]Lists!I:K,2,FALSE))</f>
        <v/>
      </c>
      <c r="Q354" s="16" t="str">
        <f>IF(E354="","",ContractorPayroll[[#This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4" s="17">
        <f>IFERROR(IF(ContractorPayroll[[#This Row],[Annual Cost of Wage Increase included in Rate Adjustment]]=0,0,S354*'[1]Facility Info Input'!$F$10),0)</f>
        <v>0</v>
      </c>
      <c r="U354" s="18">
        <f t="shared" si="20"/>
        <v>0</v>
      </c>
      <c r="V354" s="18">
        <f t="shared" si="21"/>
        <v>0</v>
      </c>
      <c r="W354" s="18">
        <f t="shared" si="22"/>
        <v>0</v>
      </c>
      <c r="X354" s="18">
        <f t="shared" si="23"/>
        <v>0</v>
      </c>
    </row>
    <row r="355" spans="1:24" x14ac:dyDescent="0.25">
      <c r="A355" s="8"/>
      <c r="B355" s="7"/>
      <c r="C355" s="8"/>
      <c r="D355" s="8"/>
      <c r="E355" s="9"/>
      <c r="F355" s="10"/>
      <c r="G355" s="10"/>
      <c r="H355" s="11"/>
      <c r="I355" s="12"/>
      <c r="J355" s="13"/>
      <c r="K355" s="13"/>
      <c r="L355" s="13"/>
      <c r="M355" s="13"/>
      <c r="N355" s="37" t="str">
        <f>ContractorPayroll[[#This Row],[Leave blank]]&amp;" "&amp;ContractorPayroll[[#This Row],[Employee number or code]]</f>
        <v xml:space="preserve"> </v>
      </c>
      <c r="O355" s="14" t="str">
        <f>_xlfn.IFNA(IF(D355="","",VLOOKUP(ContractorPayroll[[#This Row],[Position / Title]],[1]Lists!I:K,3,FALSE)),"")</f>
        <v/>
      </c>
      <c r="P355" s="38" t="str">
        <f>IF(ContractorPayroll[[#This Row],[Position / Title]]="","",VLOOKUP(ContractorPayroll[[#This Row],[Position / Title]],[1]Lists!I:K,2,FALSE))</f>
        <v/>
      </c>
      <c r="Q355" s="16" t="str">
        <f>IF(E355="","",ContractorPayroll[[#This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5" s="17">
        <f>IFERROR(IF(ContractorPayroll[[#This Row],[Annual Cost of Wage Increase included in Rate Adjustment]]=0,0,S355*'[1]Facility Info Input'!$F$10),0)</f>
        <v>0</v>
      </c>
      <c r="U355" s="18">
        <f t="shared" si="20"/>
        <v>0</v>
      </c>
      <c r="V355" s="18">
        <f t="shared" si="21"/>
        <v>0</v>
      </c>
      <c r="W355" s="18">
        <f t="shared" si="22"/>
        <v>0</v>
      </c>
      <c r="X355" s="18">
        <f t="shared" si="23"/>
        <v>0</v>
      </c>
    </row>
    <row r="356" spans="1:24" x14ac:dyDescent="0.25">
      <c r="A356" s="8"/>
      <c r="B356" s="7"/>
      <c r="C356" s="8"/>
      <c r="D356" s="8"/>
      <c r="E356" s="9"/>
      <c r="F356" s="10"/>
      <c r="G356" s="10"/>
      <c r="H356" s="11"/>
      <c r="I356" s="12"/>
      <c r="J356" s="13"/>
      <c r="K356" s="13"/>
      <c r="L356" s="13"/>
      <c r="M356" s="13"/>
      <c r="N356" s="37" t="str">
        <f>ContractorPayroll[[#This Row],[Leave blank]]&amp;" "&amp;ContractorPayroll[[#This Row],[Employee number or code]]</f>
        <v xml:space="preserve"> </v>
      </c>
      <c r="O356" s="14" t="str">
        <f>_xlfn.IFNA(IF(D356="","",VLOOKUP(ContractorPayroll[[#This Row],[Position / Title]],[1]Lists!I:K,3,FALSE)),"")</f>
        <v/>
      </c>
      <c r="P356" s="38" t="str">
        <f>IF(ContractorPayroll[[#This Row],[Position / Title]]="","",VLOOKUP(ContractorPayroll[[#This Row],[Position / Title]],[1]Lists!I:K,2,FALSE))</f>
        <v/>
      </c>
      <c r="Q356" s="16" t="str">
        <f>IF(E356="","",ContractorPayroll[[#This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6" s="17">
        <f>IFERROR(IF(ContractorPayroll[[#This Row],[Annual Cost of Wage Increase included in Rate Adjustment]]=0,0,S356*'[1]Facility Info Input'!$F$10),0)</f>
        <v>0</v>
      </c>
      <c r="U356" s="18">
        <f t="shared" si="20"/>
        <v>0</v>
      </c>
      <c r="V356" s="18">
        <f t="shared" si="21"/>
        <v>0</v>
      </c>
      <c r="W356" s="18">
        <f t="shared" si="22"/>
        <v>0</v>
      </c>
      <c r="X356" s="18">
        <f t="shared" si="23"/>
        <v>0</v>
      </c>
    </row>
    <row r="357" spans="1:24" x14ac:dyDescent="0.25">
      <c r="A357" s="8"/>
      <c r="B357" s="7"/>
      <c r="C357" s="8"/>
      <c r="D357" s="8"/>
      <c r="E357" s="9"/>
      <c r="F357" s="10"/>
      <c r="G357" s="10"/>
      <c r="H357" s="11"/>
      <c r="I357" s="12"/>
      <c r="J357" s="13"/>
      <c r="K357" s="13"/>
      <c r="L357" s="13"/>
      <c r="M357" s="13"/>
      <c r="N357" s="37" t="str">
        <f>ContractorPayroll[[#This Row],[Leave blank]]&amp;" "&amp;ContractorPayroll[[#This Row],[Employee number or code]]</f>
        <v xml:space="preserve"> </v>
      </c>
      <c r="O357" s="14" t="str">
        <f>_xlfn.IFNA(IF(D357="","",VLOOKUP(ContractorPayroll[[#This Row],[Position / Title]],[1]Lists!I:K,3,FALSE)),"")</f>
        <v/>
      </c>
      <c r="P357" s="38" t="str">
        <f>IF(ContractorPayroll[[#This Row],[Position / Title]]="","",VLOOKUP(ContractorPayroll[[#This Row],[Position / Title]],[1]Lists!I:K,2,FALSE))</f>
        <v/>
      </c>
      <c r="Q357" s="16" t="str">
        <f>IF(E357="","",ContractorPayroll[[#This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7" s="17">
        <f>IFERROR(IF(ContractorPayroll[[#This Row],[Annual Cost of Wage Increase included in Rate Adjustment]]=0,0,S357*'[1]Facility Info Input'!$F$10),0)</f>
        <v>0</v>
      </c>
      <c r="U357" s="18">
        <f t="shared" si="20"/>
        <v>0</v>
      </c>
      <c r="V357" s="18">
        <f t="shared" si="21"/>
        <v>0</v>
      </c>
      <c r="W357" s="18">
        <f t="shared" si="22"/>
        <v>0</v>
      </c>
      <c r="X357" s="18">
        <f t="shared" si="23"/>
        <v>0</v>
      </c>
    </row>
    <row r="358" spans="1:24" x14ac:dyDescent="0.25">
      <c r="A358" s="8"/>
      <c r="B358" s="7"/>
      <c r="C358" s="8"/>
      <c r="D358" s="8"/>
      <c r="E358" s="9"/>
      <c r="F358" s="10"/>
      <c r="G358" s="10"/>
      <c r="H358" s="11"/>
      <c r="I358" s="12"/>
      <c r="J358" s="13"/>
      <c r="K358" s="13"/>
      <c r="L358" s="13"/>
      <c r="M358" s="13"/>
      <c r="N358" s="37" t="str">
        <f>ContractorPayroll[[#This Row],[Leave blank]]&amp;" "&amp;ContractorPayroll[[#This Row],[Employee number or code]]</f>
        <v xml:space="preserve"> </v>
      </c>
      <c r="O358" s="14" t="str">
        <f>_xlfn.IFNA(IF(D358="","",VLOOKUP(ContractorPayroll[[#This Row],[Position / Title]],[1]Lists!I:K,3,FALSE)),"")</f>
        <v/>
      </c>
      <c r="P358" s="38" t="str">
        <f>IF(ContractorPayroll[[#This Row],[Position / Title]]="","",VLOOKUP(ContractorPayroll[[#This Row],[Position / Title]],[1]Lists!I:K,2,FALSE))</f>
        <v/>
      </c>
      <c r="Q358" s="16" t="str">
        <f>IF(E358="","",ContractorPayroll[[#This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8" s="17">
        <f>IFERROR(IF(ContractorPayroll[[#This Row],[Annual Cost of Wage Increase included in Rate Adjustment]]=0,0,S358*'[1]Facility Info Input'!$F$10),0)</f>
        <v>0</v>
      </c>
      <c r="U358" s="18">
        <f t="shared" si="20"/>
        <v>0</v>
      </c>
      <c r="V358" s="18">
        <f t="shared" si="21"/>
        <v>0</v>
      </c>
      <c r="W358" s="18">
        <f t="shared" si="22"/>
        <v>0</v>
      </c>
      <c r="X358" s="18">
        <f t="shared" si="23"/>
        <v>0</v>
      </c>
    </row>
    <row r="359" spans="1:24" x14ac:dyDescent="0.25">
      <c r="A359" s="8"/>
      <c r="B359" s="7"/>
      <c r="C359" s="8"/>
      <c r="D359" s="8"/>
      <c r="E359" s="9"/>
      <c r="F359" s="10"/>
      <c r="G359" s="10"/>
      <c r="H359" s="11"/>
      <c r="I359" s="12"/>
      <c r="J359" s="13"/>
      <c r="K359" s="13"/>
      <c r="L359" s="13"/>
      <c r="M359" s="13"/>
      <c r="N359" s="37" t="str">
        <f>ContractorPayroll[[#This Row],[Leave blank]]&amp;" "&amp;ContractorPayroll[[#This Row],[Employee number or code]]</f>
        <v xml:space="preserve"> </v>
      </c>
      <c r="O359" s="14" t="str">
        <f>_xlfn.IFNA(IF(D359="","",VLOOKUP(ContractorPayroll[[#This Row],[Position / Title]],[1]Lists!I:K,3,FALSE)),"")</f>
        <v/>
      </c>
      <c r="P359" s="38" t="str">
        <f>IF(ContractorPayroll[[#This Row],[Position / Title]]="","",VLOOKUP(ContractorPayroll[[#This Row],[Position / Title]],[1]Lists!I:K,2,FALSE))</f>
        <v/>
      </c>
      <c r="Q359" s="16" t="str">
        <f>IF(E359="","",ContractorPayroll[[#This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9" s="17">
        <f>IFERROR(IF(ContractorPayroll[[#This Row],[Annual Cost of Wage Increase included in Rate Adjustment]]=0,0,S359*'[1]Facility Info Input'!$F$10),0)</f>
        <v>0</v>
      </c>
      <c r="U359" s="18">
        <f t="shared" si="20"/>
        <v>0</v>
      </c>
      <c r="V359" s="18">
        <f t="shared" si="21"/>
        <v>0</v>
      </c>
      <c r="W359" s="18">
        <f t="shared" si="22"/>
        <v>0</v>
      </c>
      <c r="X359" s="18">
        <f t="shared" si="23"/>
        <v>0</v>
      </c>
    </row>
    <row r="360" spans="1:24" x14ac:dyDescent="0.25">
      <c r="A360" s="8"/>
      <c r="B360" s="7"/>
      <c r="C360" s="8"/>
      <c r="D360" s="8"/>
      <c r="E360" s="9"/>
      <c r="F360" s="10"/>
      <c r="G360" s="10"/>
      <c r="H360" s="11"/>
      <c r="I360" s="12"/>
      <c r="J360" s="13"/>
      <c r="K360" s="13"/>
      <c r="L360" s="13"/>
      <c r="M360" s="13"/>
      <c r="N360" s="37" t="str">
        <f>ContractorPayroll[[#This Row],[Leave blank]]&amp;" "&amp;ContractorPayroll[[#This Row],[Employee number or code]]</f>
        <v xml:space="preserve"> </v>
      </c>
      <c r="O360" s="14" t="str">
        <f>_xlfn.IFNA(IF(D360="","",VLOOKUP(ContractorPayroll[[#This Row],[Position / Title]],[1]Lists!I:K,3,FALSE)),"")</f>
        <v/>
      </c>
      <c r="P360" s="38" t="str">
        <f>IF(ContractorPayroll[[#This Row],[Position / Title]]="","",VLOOKUP(ContractorPayroll[[#This Row],[Position / Title]],[1]Lists!I:K,2,FALSE))</f>
        <v/>
      </c>
      <c r="Q360" s="16" t="str">
        <f>IF(E360="","",ContractorPayroll[[#This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0" s="17">
        <f>IFERROR(IF(ContractorPayroll[[#This Row],[Annual Cost of Wage Increase included in Rate Adjustment]]=0,0,S360*'[1]Facility Info Input'!$F$10),0)</f>
        <v>0</v>
      </c>
      <c r="U360" s="18">
        <f t="shared" si="20"/>
        <v>0</v>
      </c>
      <c r="V360" s="18">
        <f t="shared" si="21"/>
        <v>0</v>
      </c>
      <c r="W360" s="18">
        <f t="shared" si="22"/>
        <v>0</v>
      </c>
      <c r="X360" s="18">
        <f t="shared" si="23"/>
        <v>0</v>
      </c>
    </row>
    <row r="361" spans="1:24" x14ac:dyDescent="0.25">
      <c r="A361" s="8"/>
      <c r="B361" s="7"/>
      <c r="C361" s="8"/>
      <c r="D361" s="8"/>
      <c r="E361" s="9"/>
      <c r="F361" s="10"/>
      <c r="G361" s="10"/>
      <c r="H361" s="11"/>
      <c r="I361" s="12"/>
      <c r="J361" s="13"/>
      <c r="K361" s="13"/>
      <c r="L361" s="13"/>
      <c r="M361" s="13"/>
      <c r="N361" s="37" t="str">
        <f>ContractorPayroll[[#This Row],[Leave blank]]&amp;" "&amp;ContractorPayroll[[#This Row],[Employee number or code]]</f>
        <v xml:space="preserve"> </v>
      </c>
      <c r="O361" s="14" t="str">
        <f>_xlfn.IFNA(IF(D361="","",VLOOKUP(ContractorPayroll[[#This Row],[Position / Title]],[1]Lists!I:K,3,FALSE)),"")</f>
        <v/>
      </c>
      <c r="P361" s="38" t="str">
        <f>IF(ContractorPayroll[[#This Row],[Position / Title]]="","",VLOOKUP(ContractorPayroll[[#This Row],[Position / Title]],[1]Lists!I:K,2,FALSE))</f>
        <v/>
      </c>
      <c r="Q361" s="16" t="str">
        <f>IF(E361="","",ContractorPayroll[[#This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1" s="17">
        <f>IFERROR(IF(ContractorPayroll[[#This Row],[Annual Cost of Wage Increase included in Rate Adjustment]]=0,0,S361*'[1]Facility Info Input'!$F$10),0)</f>
        <v>0</v>
      </c>
      <c r="U361" s="18">
        <f t="shared" si="20"/>
        <v>0</v>
      </c>
      <c r="V361" s="18">
        <f t="shared" si="21"/>
        <v>0</v>
      </c>
      <c r="W361" s="18">
        <f t="shared" si="22"/>
        <v>0</v>
      </c>
      <c r="X361" s="18">
        <f t="shared" si="23"/>
        <v>0</v>
      </c>
    </row>
    <row r="362" spans="1:24" x14ac:dyDescent="0.25">
      <c r="A362" s="8"/>
      <c r="B362" s="7"/>
      <c r="C362" s="8"/>
      <c r="D362" s="8"/>
      <c r="E362" s="9"/>
      <c r="F362" s="10"/>
      <c r="G362" s="10"/>
      <c r="H362" s="11"/>
      <c r="I362" s="12"/>
      <c r="J362" s="13"/>
      <c r="K362" s="13"/>
      <c r="L362" s="13"/>
      <c r="M362" s="13"/>
      <c r="N362" s="37" t="str">
        <f>ContractorPayroll[[#This Row],[Leave blank]]&amp;" "&amp;ContractorPayroll[[#This Row],[Employee number or code]]</f>
        <v xml:space="preserve"> </v>
      </c>
      <c r="O362" s="14" t="str">
        <f>_xlfn.IFNA(IF(D362="","",VLOOKUP(ContractorPayroll[[#This Row],[Position / Title]],[1]Lists!I:K,3,FALSE)),"")</f>
        <v/>
      </c>
      <c r="P362" s="38" t="str">
        <f>IF(ContractorPayroll[[#This Row],[Position / Title]]="","",VLOOKUP(ContractorPayroll[[#This Row],[Position / Title]],[1]Lists!I:K,2,FALSE))</f>
        <v/>
      </c>
      <c r="Q362" s="16" t="str">
        <f>IF(E362="","",ContractorPayroll[[#This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2" s="17">
        <f>IFERROR(IF(ContractorPayroll[[#This Row],[Annual Cost of Wage Increase included in Rate Adjustment]]=0,0,S362*'[1]Facility Info Input'!$F$10),0)</f>
        <v>0</v>
      </c>
      <c r="U362" s="18">
        <f t="shared" si="20"/>
        <v>0</v>
      </c>
      <c r="V362" s="18">
        <f t="shared" si="21"/>
        <v>0</v>
      </c>
      <c r="W362" s="18">
        <f t="shared" si="22"/>
        <v>0</v>
      </c>
      <c r="X362" s="18">
        <f t="shared" si="23"/>
        <v>0</v>
      </c>
    </row>
    <row r="363" spans="1:24" x14ac:dyDescent="0.25">
      <c r="A363" s="8"/>
      <c r="B363" s="7"/>
      <c r="C363" s="8"/>
      <c r="D363" s="8"/>
      <c r="E363" s="9"/>
      <c r="F363" s="10"/>
      <c r="G363" s="10"/>
      <c r="H363" s="11"/>
      <c r="I363" s="12"/>
      <c r="J363" s="13"/>
      <c r="K363" s="13"/>
      <c r="L363" s="13"/>
      <c r="M363" s="13"/>
      <c r="N363" s="37" t="str">
        <f>ContractorPayroll[[#This Row],[Leave blank]]&amp;" "&amp;ContractorPayroll[[#This Row],[Employee number or code]]</f>
        <v xml:space="preserve"> </v>
      </c>
      <c r="O363" s="14" t="str">
        <f>_xlfn.IFNA(IF(D363="","",VLOOKUP(ContractorPayroll[[#This Row],[Position / Title]],[1]Lists!I:K,3,FALSE)),"")</f>
        <v/>
      </c>
      <c r="P363" s="38" t="str">
        <f>IF(ContractorPayroll[[#This Row],[Position / Title]]="","",VLOOKUP(ContractorPayroll[[#This Row],[Position / Title]],[1]Lists!I:K,2,FALSE))</f>
        <v/>
      </c>
      <c r="Q363" s="16" t="str">
        <f>IF(E363="","",ContractorPayroll[[#This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3" s="17">
        <f>IFERROR(IF(ContractorPayroll[[#This Row],[Annual Cost of Wage Increase included in Rate Adjustment]]=0,0,S363*'[1]Facility Info Input'!$F$10),0)</f>
        <v>0</v>
      </c>
      <c r="U363" s="18">
        <f t="shared" si="20"/>
        <v>0</v>
      </c>
      <c r="V363" s="18">
        <f t="shared" si="21"/>
        <v>0</v>
      </c>
      <c r="W363" s="18">
        <f t="shared" si="22"/>
        <v>0</v>
      </c>
      <c r="X363" s="18">
        <f t="shared" si="23"/>
        <v>0</v>
      </c>
    </row>
    <row r="364" spans="1:24" x14ac:dyDescent="0.25">
      <c r="A364" s="8"/>
      <c r="B364" s="7"/>
      <c r="C364" s="8"/>
      <c r="D364" s="8"/>
      <c r="E364" s="9"/>
      <c r="F364" s="10"/>
      <c r="G364" s="10"/>
      <c r="H364" s="11"/>
      <c r="I364" s="12"/>
      <c r="J364" s="13"/>
      <c r="K364" s="13"/>
      <c r="L364" s="13"/>
      <c r="M364" s="13"/>
      <c r="N364" s="37" t="str">
        <f>ContractorPayroll[[#This Row],[Leave blank]]&amp;" "&amp;ContractorPayroll[[#This Row],[Employee number or code]]</f>
        <v xml:space="preserve"> </v>
      </c>
      <c r="O364" s="14" t="str">
        <f>_xlfn.IFNA(IF(D364="","",VLOOKUP(ContractorPayroll[[#This Row],[Position / Title]],[1]Lists!I:K,3,FALSE)),"")</f>
        <v/>
      </c>
      <c r="P364" s="38" t="str">
        <f>IF(ContractorPayroll[[#This Row],[Position / Title]]="","",VLOOKUP(ContractorPayroll[[#This Row],[Position / Title]],[1]Lists!I:K,2,FALSE))</f>
        <v/>
      </c>
      <c r="Q364" s="16" t="str">
        <f>IF(E364="","",ContractorPayroll[[#This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4" s="17">
        <f>IFERROR(IF(ContractorPayroll[[#This Row],[Annual Cost of Wage Increase included in Rate Adjustment]]=0,0,S364*'[1]Facility Info Input'!$F$10),0)</f>
        <v>0</v>
      </c>
      <c r="U364" s="18">
        <f t="shared" si="20"/>
        <v>0</v>
      </c>
      <c r="V364" s="18">
        <f t="shared" si="21"/>
        <v>0</v>
      </c>
      <c r="W364" s="18">
        <f t="shared" si="22"/>
        <v>0</v>
      </c>
      <c r="X364" s="18">
        <f t="shared" si="23"/>
        <v>0</v>
      </c>
    </row>
    <row r="365" spans="1:24" x14ac:dyDescent="0.25">
      <c r="A365" s="8"/>
      <c r="B365" s="7"/>
      <c r="C365" s="8"/>
      <c r="D365" s="8"/>
      <c r="E365" s="9"/>
      <c r="F365" s="10"/>
      <c r="G365" s="10"/>
      <c r="H365" s="11"/>
      <c r="I365" s="12"/>
      <c r="J365" s="13"/>
      <c r="K365" s="13"/>
      <c r="L365" s="13"/>
      <c r="M365" s="13"/>
      <c r="N365" s="37" t="str">
        <f>ContractorPayroll[[#This Row],[Leave blank]]&amp;" "&amp;ContractorPayroll[[#This Row],[Employee number or code]]</f>
        <v xml:space="preserve"> </v>
      </c>
      <c r="O365" s="14" t="str">
        <f>_xlfn.IFNA(IF(D365="","",VLOOKUP(ContractorPayroll[[#This Row],[Position / Title]],[1]Lists!I:K,3,FALSE)),"")</f>
        <v/>
      </c>
      <c r="P365" s="38" t="str">
        <f>IF(ContractorPayroll[[#This Row],[Position / Title]]="","",VLOOKUP(ContractorPayroll[[#This Row],[Position / Title]],[1]Lists!I:K,2,FALSE))</f>
        <v/>
      </c>
      <c r="Q365" s="16" t="str">
        <f>IF(E365="","",ContractorPayroll[[#This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5" s="17">
        <f>IFERROR(IF(ContractorPayroll[[#This Row],[Annual Cost of Wage Increase included in Rate Adjustment]]=0,0,S365*'[1]Facility Info Input'!$F$10),0)</f>
        <v>0</v>
      </c>
      <c r="U365" s="18">
        <f t="shared" si="20"/>
        <v>0</v>
      </c>
      <c r="V365" s="18">
        <f t="shared" si="21"/>
        <v>0</v>
      </c>
      <c r="W365" s="18">
        <f t="shared" si="22"/>
        <v>0</v>
      </c>
      <c r="X365" s="18">
        <f t="shared" si="23"/>
        <v>0</v>
      </c>
    </row>
    <row r="366" spans="1:24" x14ac:dyDescent="0.25">
      <c r="A366" s="8"/>
      <c r="B366" s="7"/>
      <c r="C366" s="8"/>
      <c r="D366" s="8"/>
      <c r="E366" s="9"/>
      <c r="F366" s="10"/>
      <c r="G366" s="10"/>
      <c r="H366" s="11"/>
      <c r="I366" s="12"/>
      <c r="J366" s="13"/>
      <c r="K366" s="13"/>
      <c r="L366" s="13"/>
      <c r="M366" s="13"/>
      <c r="N366" s="37" t="str">
        <f>ContractorPayroll[[#This Row],[Leave blank]]&amp;" "&amp;ContractorPayroll[[#This Row],[Employee number or code]]</f>
        <v xml:space="preserve"> </v>
      </c>
      <c r="O366" s="14" t="str">
        <f>_xlfn.IFNA(IF(D366="","",VLOOKUP(ContractorPayroll[[#This Row],[Position / Title]],[1]Lists!I:K,3,FALSE)),"")</f>
        <v/>
      </c>
      <c r="P366" s="38" t="str">
        <f>IF(ContractorPayroll[[#This Row],[Position / Title]]="","",VLOOKUP(ContractorPayroll[[#This Row],[Position / Title]],[1]Lists!I:K,2,FALSE))</f>
        <v/>
      </c>
      <c r="Q366" s="16" t="str">
        <f>IF(E366="","",ContractorPayroll[[#This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6" s="17">
        <f>IFERROR(IF(ContractorPayroll[[#This Row],[Annual Cost of Wage Increase included in Rate Adjustment]]=0,0,S366*'[1]Facility Info Input'!$F$10),0)</f>
        <v>0</v>
      </c>
      <c r="U366" s="18">
        <f t="shared" si="20"/>
        <v>0</v>
      </c>
      <c r="V366" s="18">
        <f t="shared" si="21"/>
        <v>0</v>
      </c>
      <c r="W366" s="18">
        <f t="shared" si="22"/>
        <v>0</v>
      </c>
      <c r="X366" s="18">
        <f t="shared" si="23"/>
        <v>0</v>
      </c>
    </row>
    <row r="367" spans="1:24" x14ac:dyDescent="0.25">
      <c r="A367" s="8"/>
      <c r="B367" s="7"/>
      <c r="C367" s="8"/>
      <c r="D367" s="8"/>
      <c r="E367" s="9"/>
      <c r="F367" s="10"/>
      <c r="G367" s="10"/>
      <c r="H367" s="11"/>
      <c r="I367" s="12"/>
      <c r="J367" s="13"/>
      <c r="K367" s="13"/>
      <c r="L367" s="13"/>
      <c r="M367" s="13"/>
      <c r="N367" s="37" t="str">
        <f>ContractorPayroll[[#This Row],[Leave blank]]&amp;" "&amp;ContractorPayroll[[#This Row],[Employee number or code]]</f>
        <v xml:space="preserve"> </v>
      </c>
      <c r="O367" s="14" t="str">
        <f>_xlfn.IFNA(IF(D367="","",VLOOKUP(ContractorPayroll[[#This Row],[Position / Title]],[1]Lists!I:K,3,FALSE)),"")</f>
        <v/>
      </c>
      <c r="P367" s="38" t="str">
        <f>IF(ContractorPayroll[[#This Row],[Position / Title]]="","",VLOOKUP(ContractorPayroll[[#This Row],[Position / Title]],[1]Lists!I:K,2,FALSE))</f>
        <v/>
      </c>
      <c r="Q367" s="16" t="str">
        <f>IF(E367="","",ContractorPayroll[[#This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7" s="17">
        <f>IFERROR(IF(ContractorPayroll[[#This Row],[Annual Cost of Wage Increase included in Rate Adjustment]]=0,0,S367*'[1]Facility Info Input'!$F$10),0)</f>
        <v>0</v>
      </c>
      <c r="U367" s="18">
        <f t="shared" si="20"/>
        <v>0</v>
      </c>
      <c r="V367" s="18">
        <f t="shared" si="21"/>
        <v>0</v>
      </c>
      <c r="W367" s="18">
        <f t="shared" si="22"/>
        <v>0</v>
      </c>
      <c r="X367" s="18">
        <f t="shared" si="23"/>
        <v>0</v>
      </c>
    </row>
    <row r="368" spans="1:24" x14ac:dyDescent="0.25">
      <c r="A368" s="8"/>
      <c r="B368" s="7"/>
      <c r="C368" s="8"/>
      <c r="D368" s="8"/>
      <c r="E368" s="9"/>
      <c r="F368" s="10"/>
      <c r="G368" s="10"/>
      <c r="H368" s="11"/>
      <c r="I368" s="12"/>
      <c r="J368" s="13"/>
      <c r="K368" s="13"/>
      <c r="L368" s="13"/>
      <c r="M368" s="13"/>
      <c r="N368" s="37" t="str">
        <f>ContractorPayroll[[#This Row],[Leave blank]]&amp;" "&amp;ContractorPayroll[[#This Row],[Employee number or code]]</f>
        <v xml:space="preserve"> </v>
      </c>
      <c r="O368" s="14" t="str">
        <f>_xlfn.IFNA(IF(D368="","",VLOOKUP(ContractorPayroll[[#This Row],[Position / Title]],[1]Lists!I:K,3,FALSE)),"")</f>
        <v/>
      </c>
      <c r="P368" s="38" t="str">
        <f>IF(ContractorPayroll[[#This Row],[Position / Title]]="","",VLOOKUP(ContractorPayroll[[#This Row],[Position / Title]],[1]Lists!I:K,2,FALSE))</f>
        <v/>
      </c>
      <c r="Q368" s="16" t="str">
        <f>IF(E368="","",ContractorPayroll[[#This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8" s="17">
        <f>IFERROR(IF(ContractorPayroll[[#This Row],[Annual Cost of Wage Increase included in Rate Adjustment]]=0,0,S368*'[1]Facility Info Input'!$F$10),0)</f>
        <v>0</v>
      </c>
      <c r="U368" s="18">
        <f t="shared" si="20"/>
        <v>0</v>
      </c>
      <c r="V368" s="18">
        <f t="shared" si="21"/>
        <v>0</v>
      </c>
      <c r="W368" s="18">
        <f t="shared" si="22"/>
        <v>0</v>
      </c>
      <c r="X368" s="18">
        <f t="shared" si="23"/>
        <v>0</v>
      </c>
    </row>
    <row r="369" spans="1:24" x14ac:dyDescent="0.25">
      <c r="A369" s="8"/>
      <c r="B369" s="7"/>
      <c r="C369" s="8"/>
      <c r="D369" s="8"/>
      <c r="E369" s="9"/>
      <c r="F369" s="10"/>
      <c r="G369" s="10"/>
      <c r="H369" s="11"/>
      <c r="I369" s="12"/>
      <c r="J369" s="13"/>
      <c r="K369" s="13"/>
      <c r="L369" s="13"/>
      <c r="M369" s="13"/>
      <c r="N369" s="37" t="str">
        <f>ContractorPayroll[[#This Row],[Leave blank]]&amp;" "&amp;ContractorPayroll[[#This Row],[Employee number or code]]</f>
        <v xml:space="preserve"> </v>
      </c>
      <c r="O369" s="14" t="str">
        <f>_xlfn.IFNA(IF(D369="","",VLOOKUP(ContractorPayroll[[#This Row],[Position / Title]],[1]Lists!I:K,3,FALSE)),"")</f>
        <v/>
      </c>
      <c r="P369" s="38" t="str">
        <f>IF(ContractorPayroll[[#This Row],[Position / Title]]="","",VLOOKUP(ContractorPayroll[[#This Row],[Position / Title]],[1]Lists!I:K,2,FALSE))</f>
        <v/>
      </c>
      <c r="Q369" s="16" t="str">
        <f>IF(E369="","",ContractorPayroll[[#This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9" s="17">
        <f>IFERROR(IF(ContractorPayroll[[#This Row],[Annual Cost of Wage Increase included in Rate Adjustment]]=0,0,S369*'[1]Facility Info Input'!$F$10),0)</f>
        <v>0</v>
      </c>
      <c r="U369" s="18">
        <f t="shared" si="20"/>
        <v>0</v>
      </c>
      <c r="V369" s="18">
        <f t="shared" si="21"/>
        <v>0</v>
      </c>
      <c r="W369" s="18">
        <f t="shared" si="22"/>
        <v>0</v>
      </c>
      <c r="X369" s="18">
        <f t="shared" si="23"/>
        <v>0</v>
      </c>
    </row>
    <row r="370" spans="1:24" x14ac:dyDescent="0.25">
      <c r="A370" s="8"/>
      <c r="B370" s="7"/>
      <c r="C370" s="8"/>
      <c r="D370" s="8"/>
      <c r="E370" s="9"/>
      <c r="F370" s="10"/>
      <c r="G370" s="10"/>
      <c r="H370" s="11"/>
      <c r="I370" s="12"/>
      <c r="J370" s="13"/>
      <c r="K370" s="13"/>
      <c r="L370" s="13"/>
      <c r="M370" s="13"/>
      <c r="N370" s="37" t="str">
        <f>ContractorPayroll[[#This Row],[Leave blank]]&amp;" "&amp;ContractorPayroll[[#This Row],[Employee number or code]]</f>
        <v xml:space="preserve"> </v>
      </c>
      <c r="O370" s="14" t="str">
        <f>_xlfn.IFNA(IF(D370="","",VLOOKUP(ContractorPayroll[[#This Row],[Position / Title]],[1]Lists!I:K,3,FALSE)),"")</f>
        <v/>
      </c>
      <c r="P370" s="38" t="str">
        <f>IF(ContractorPayroll[[#This Row],[Position / Title]]="","",VLOOKUP(ContractorPayroll[[#This Row],[Position / Title]],[1]Lists!I:K,2,FALSE))</f>
        <v/>
      </c>
      <c r="Q370" s="16" t="str">
        <f>IF(E370="","",ContractorPayroll[[#This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0" s="17">
        <f>IFERROR(IF(ContractorPayroll[[#This Row],[Annual Cost of Wage Increase included in Rate Adjustment]]=0,0,S370*'[1]Facility Info Input'!$F$10),0)</f>
        <v>0</v>
      </c>
      <c r="U370" s="18">
        <f t="shared" si="20"/>
        <v>0</v>
      </c>
      <c r="V370" s="18">
        <f t="shared" si="21"/>
        <v>0</v>
      </c>
      <c r="W370" s="18">
        <f t="shared" si="22"/>
        <v>0</v>
      </c>
      <c r="X370" s="18">
        <f t="shared" si="23"/>
        <v>0</v>
      </c>
    </row>
    <row r="371" spans="1:24" x14ac:dyDescent="0.25">
      <c r="A371" s="8"/>
      <c r="B371" s="7"/>
      <c r="C371" s="8"/>
      <c r="D371" s="8"/>
      <c r="E371" s="9"/>
      <c r="F371" s="10"/>
      <c r="G371" s="10"/>
      <c r="H371" s="40"/>
      <c r="I371" s="12"/>
      <c r="J371" s="13"/>
      <c r="K371" s="13"/>
      <c r="L371" s="13"/>
      <c r="M371" s="13"/>
      <c r="N371" s="37" t="str">
        <f>ContractorPayroll[[#This Row],[Leave blank]]&amp;" "&amp;ContractorPayroll[[#This Row],[Employee number or code]]</f>
        <v xml:space="preserve"> </v>
      </c>
      <c r="O371" s="14" t="str">
        <f>_xlfn.IFNA(IF(D371="","",VLOOKUP(ContractorPayroll[[#This Row],[Position / Title]],[1]Lists!I:K,3,FALSE)),"")</f>
        <v/>
      </c>
      <c r="P371" s="38" t="str">
        <f>IF(ContractorPayroll[[#This Row],[Position / Title]]="","",VLOOKUP(ContractorPayroll[[#This Row],[Position / Title]],[1]Lists!I:K,2,FALSE))</f>
        <v/>
      </c>
      <c r="Q371" s="16" t="str">
        <f>IF(E371="","",ContractorPayroll[[#This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1" s="17">
        <f>IFERROR(IF(ContractorPayroll[[#This Row],[Annual Cost of Wage Increase included in Rate Adjustment]]=0,0,S371*'[1]Facility Info Input'!$F$10),0)</f>
        <v>0</v>
      </c>
      <c r="U371" s="18">
        <f t="shared" si="20"/>
        <v>0</v>
      </c>
      <c r="V371" s="18">
        <f t="shared" si="21"/>
        <v>0</v>
      </c>
      <c r="W371" s="18">
        <f t="shared" si="22"/>
        <v>0</v>
      </c>
      <c r="X371" s="18">
        <f t="shared" si="23"/>
        <v>0</v>
      </c>
    </row>
    <row r="372" spans="1:24" x14ac:dyDescent="0.25">
      <c r="A372" s="8"/>
      <c r="B372" s="7"/>
      <c r="C372" s="8"/>
      <c r="D372" s="8"/>
      <c r="E372" s="9"/>
      <c r="F372" s="10"/>
      <c r="G372" s="10"/>
      <c r="H372" s="40"/>
      <c r="I372" s="12"/>
      <c r="J372" s="13"/>
      <c r="K372" s="13"/>
      <c r="L372" s="13"/>
      <c r="M372" s="13"/>
      <c r="N372" s="37" t="str">
        <f>ContractorPayroll[[#This Row],[Leave blank]]&amp;" "&amp;ContractorPayroll[[#This Row],[Employee number or code]]</f>
        <v xml:space="preserve"> </v>
      </c>
      <c r="O372" s="14" t="str">
        <f>_xlfn.IFNA(IF(D372="","",VLOOKUP(ContractorPayroll[[#This Row],[Position / Title]],[1]Lists!I:K,3,FALSE)),"")</f>
        <v/>
      </c>
      <c r="P372" s="38" t="str">
        <f>IF(ContractorPayroll[[#This Row],[Position / Title]]="","",VLOOKUP(ContractorPayroll[[#This Row],[Position / Title]],[1]Lists!I:K,2,FALSE))</f>
        <v/>
      </c>
      <c r="Q372" s="16" t="str">
        <f>IF(E372="","",ContractorPayroll[[#This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2" s="17">
        <f>IFERROR(IF(ContractorPayroll[[#This Row],[Annual Cost of Wage Increase included in Rate Adjustment]]=0,0,S372*'[1]Facility Info Input'!$F$10),0)</f>
        <v>0</v>
      </c>
      <c r="U372" s="18">
        <f t="shared" si="20"/>
        <v>0</v>
      </c>
      <c r="V372" s="18">
        <f t="shared" si="21"/>
        <v>0</v>
      </c>
      <c r="W372" s="18">
        <f t="shared" si="22"/>
        <v>0</v>
      </c>
      <c r="X372" s="18">
        <f t="shared" si="23"/>
        <v>0</v>
      </c>
    </row>
    <row r="373" spans="1:24" x14ac:dyDescent="0.25">
      <c r="A373" s="8"/>
      <c r="B373" s="7"/>
      <c r="C373" s="8"/>
      <c r="D373" s="8"/>
      <c r="E373" s="9"/>
      <c r="F373" s="10"/>
      <c r="G373" s="10"/>
      <c r="H373" s="40"/>
      <c r="I373" s="12"/>
      <c r="J373" s="13"/>
      <c r="K373" s="13"/>
      <c r="L373" s="13"/>
      <c r="M373" s="13"/>
      <c r="N373" s="37" t="str">
        <f>ContractorPayroll[[#This Row],[Leave blank]]&amp;" "&amp;ContractorPayroll[[#This Row],[Employee number or code]]</f>
        <v xml:space="preserve"> </v>
      </c>
      <c r="O373" s="14" t="str">
        <f>_xlfn.IFNA(IF(D373="","",VLOOKUP(ContractorPayroll[[#This Row],[Position / Title]],[1]Lists!I:K,3,FALSE)),"")</f>
        <v/>
      </c>
      <c r="P373" s="38" t="str">
        <f>IF(ContractorPayroll[[#This Row],[Position / Title]]="","",VLOOKUP(ContractorPayroll[[#This Row],[Position / Title]],[1]Lists!I:K,2,FALSE))</f>
        <v/>
      </c>
      <c r="Q373" s="16" t="str">
        <f>IF(E373="","",ContractorPayroll[[#This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3" s="17">
        <f>IFERROR(IF(ContractorPayroll[[#This Row],[Annual Cost of Wage Increase included in Rate Adjustment]]=0,0,S373*'[1]Facility Info Input'!$F$10),0)</f>
        <v>0</v>
      </c>
      <c r="U373" s="18">
        <f t="shared" si="20"/>
        <v>0</v>
      </c>
      <c r="V373" s="18">
        <f t="shared" si="21"/>
        <v>0</v>
      </c>
      <c r="W373" s="18">
        <f t="shared" si="22"/>
        <v>0</v>
      </c>
      <c r="X373" s="18">
        <f t="shared" si="23"/>
        <v>0</v>
      </c>
    </row>
    <row r="374" spans="1:24" x14ac:dyDescent="0.25">
      <c r="A374" s="8"/>
      <c r="B374" s="7"/>
      <c r="C374" s="8"/>
      <c r="D374" s="8"/>
      <c r="E374" s="9"/>
      <c r="F374" s="10"/>
      <c r="G374" s="10"/>
      <c r="H374" s="40"/>
      <c r="I374" s="12"/>
      <c r="J374" s="13"/>
      <c r="K374" s="13"/>
      <c r="L374" s="13"/>
      <c r="M374" s="13"/>
      <c r="N374" s="37" t="str">
        <f>ContractorPayroll[[#This Row],[Leave blank]]&amp;" "&amp;ContractorPayroll[[#This Row],[Employee number or code]]</f>
        <v xml:space="preserve"> </v>
      </c>
      <c r="O374" s="14" t="str">
        <f>_xlfn.IFNA(IF(D374="","",VLOOKUP(ContractorPayroll[[#This Row],[Position / Title]],[1]Lists!I:K,3,FALSE)),"")</f>
        <v/>
      </c>
      <c r="P374" s="38" t="str">
        <f>IF(ContractorPayroll[[#This Row],[Position / Title]]="","",VLOOKUP(ContractorPayroll[[#This Row],[Position / Title]],[1]Lists!I:K,2,FALSE))</f>
        <v/>
      </c>
      <c r="Q374" s="16" t="str">
        <f>IF(E374="","",ContractorPayroll[[#This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4" s="17">
        <f>IFERROR(IF(ContractorPayroll[[#This Row],[Annual Cost of Wage Increase included in Rate Adjustment]]=0,0,S374*'[1]Facility Info Input'!$F$10),0)</f>
        <v>0</v>
      </c>
      <c r="U374" s="18">
        <f t="shared" si="20"/>
        <v>0</v>
      </c>
      <c r="V374" s="18">
        <f t="shared" si="21"/>
        <v>0</v>
      </c>
      <c r="W374" s="18">
        <f t="shared" si="22"/>
        <v>0</v>
      </c>
      <c r="X374" s="18">
        <f t="shared" si="23"/>
        <v>0</v>
      </c>
    </row>
    <row r="375" spans="1:24" x14ac:dyDescent="0.25">
      <c r="A375" s="8"/>
      <c r="B375" s="7"/>
      <c r="C375" s="8"/>
      <c r="D375" s="8"/>
      <c r="E375" s="9"/>
      <c r="F375" s="10"/>
      <c r="G375" s="10"/>
      <c r="H375" s="40"/>
      <c r="I375" s="12"/>
      <c r="J375" s="13"/>
      <c r="K375" s="13"/>
      <c r="L375" s="13"/>
      <c r="M375" s="13"/>
      <c r="N375" s="37" t="str">
        <f>ContractorPayroll[[#This Row],[Leave blank]]&amp;" "&amp;ContractorPayroll[[#This Row],[Employee number or code]]</f>
        <v xml:space="preserve"> </v>
      </c>
      <c r="O375" s="14" t="str">
        <f>_xlfn.IFNA(IF(D375="","",VLOOKUP(ContractorPayroll[[#This Row],[Position / Title]],[1]Lists!I:K,3,FALSE)),"")</f>
        <v/>
      </c>
      <c r="P375" s="38" t="str">
        <f>IF(ContractorPayroll[[#This Row],[Position / Title]]="","",VLOOKUP(ContractorPayroll[[#This Row],[Position / Title]],[1]Lists!I:K,2,FALSE))</f>
        <v/>
      </c>
      <c r="Q375" s="16" t="str">
        <f>IF(E375="","",ContractorPayroll[[#This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5" s="17">
        <f>IFERROR(IF(ContractorPayroll[[#This Row],[Annual Cost of Wage Increase included in Rate Adjustment]]=0,0,S375*'[1]Facility Info Input'!$F$10),0)</f>
        <v>0</v>
      </c>
      <c r="U375" s="18">
        <f t="shared" si="20"/>
        <v>0</v>
      </c>
      <c r="V375" s="18">
        <f t="shared" si="21"/>
        <v>0</v>
      </c>
      <c r="W375" s="18">
        <f t="shared" si="22"/>
        <v>0</v>
      </c>
      <c r="X375" s="18">
        <f t="shared" si="23"/>
        <v>0</v>
      </c>
    </row>
    <row r="376" spans="1:24" x14ac:dyDescent="0.25">
      <c r="A376" s="8"/>
      <c r="B376" s="7"/>
      <c r="C376" s="8"/>
      <c r="D376" s="8"/>
      <c r="E376" s="9"/>
      <c r="F376" s="10"/>
      <c r="G376" s="10"/>
      <c r="H376" s="40"/>
      <c r="I376" s="12"/>
      <c r="J376" s="13"/>
      <c r="K376" s="13"/>
      <c r="L376" s="13"/>
      <c r="M376" s="13"/>
      <c r="N376" s="37" t="str">
        <f>ContractorPayroll[[#This Row],[Leave blank]]&amp;" "&amp;ContractorPayroll[[#This Row],[Employee number or code]]</f>
        <v xml:space="preserve"> </v>
      </c>
      <c r="O376" s="14" t="str">
        <f>_xlfn.IFNA(IF(D376="","",VLOOKUP(ContractorPayroll[[#This Row],[Position / Title]],[1]Lists!I:K,3,FALSE)),"")</f>
        <v/>
      </c>
      <c r="P376" s="38" t="str">
        <f>IF(ContractorPayroll[[#This Row],[Position / Title]]="","",VLOOKUP(ContractorPayroll[[#This Row],[Position / Title]],[1]Lists!I:K,2,FALSE))</f>
        <v/>
      </c>
      <c r="Q376" s="16" t="str">
        <f>IF(E376="","",ContractorPayroll[[#This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6" s="17">
        <f>IFERROR(IF(ContractorPayroll[[#This Row],[Annual Cost of Wage Increase included in Rate Adjustment]]=0,0,S376*'[1]Facility Info Input'!$F$10),0)</f>
        <v>0</v>
      </c>
      <c r="U376" s="18">
        <f t="shared" si="20"/>
        <v>0</v>
      </c>
      <c r="V376" s="18">
        <f t="shared" si="21"/>
        <v>0</v>
      </c>
      <c r="W376" s="18">
        <f t="shared" si="22"/>
        <v>0</v>
      </c>
      <c r="X376" s="18">
        <f t="shared" si="23"/>
        <v>0</v>
      </c>
    </row>
    <row r="377" spans="1:24" x14ac:dyDescent="0.25">
      <c r="A377" s="8"/>
      <c r="B377" s="7"/>
      <c r="C377" s="8"/>
      <c r="D377" s="8"/>
      <c r="E377" s="9"/>
      <c r="F377" s="10"/>
      <c r="G377" s="10"/>
      <c r="H377" s="40"/>
      <c r="I377" s="12"/>
      <c r="J377" s="13"/>
      <c r="K377" s="13"/>
      <c r="L377" s="13"/>
      <c r="M377" s="13"/>
      <c r="N377" s="37" t="str">
        <f>ContractorPayroll[[#This Row],[Leave blank]]&amp;" "&amp;ContractorPayroll[[#This Row],[Employee number or code]]</f>
        <v xml:space="preserve"> </v>
      </c>
      <c r="O377" s="14" t="str">
        <f>_xlfn.IFNA(IF(D377="","",VLOOKUP(ContractorPayroll[[#This Row],[Position / Title]],[1]Lists!I:K,3,FALSE)),"")</f>
        <v/>
      </c>
      <c r="P377" s="38" t="str">
        <f>IF(ContractorPayroll[[#This Row],[Position / Title]]="","",VLOOKUP(ContractorPayroll[[#This Row],[Position / Title]],[1]Lists!I:K,2,FALSE))</f>
        <v/>
      </c>
      <c r="Q377" s="16" t="str">
        <f>IF(E377="","",ContractorPayroll[[#This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7" s="17">
        <f>IFERROR(IF(ContractorPayroll[[#This Row],[Annual Cost of Wage Increase included in Rate Adjustment]]=0,0,S377*'[1]Facility Info Input'!$F$10),0)</f>
        <v>0</v>
      </c>
      <c r="U377" s="18">
        <f t="shared" si="20"/>
        <v>0</v>
      </c>
      <c r="V377" s="18">
        <f t="shared" si="21"/>
        <v>0</v>
      </c>
      <c r="W377" s="18">
        <f t="shared" si="22"/>
        <v>0</v>
      </c>
      <c r="X377" s="18">
        <f t="shared" si="23"/>
        <v>0</v>
      </c>
    </row>
    <row r="378" spans="1:24" x14ac:dyDescent="0.25">
      <c r="A378" s="8"/>
      <c r="B378" s="7"/>
      <c r="C378" s="8"/>
      <c r="D378" s="8"/>
      <c r="E378" s="9"/>
      <c r="F378" s="10"/>
      <c r="G378" s="10"/>
      <c r="H378" s="40"/>
      <c r="I378" s="12"/>
      <c r="J378" s="13"/>
      <c r="K378" s="13"/>
      <c r="L378" s="13"/>
      <c r="M378" s="13"/>
      <c r="N378" s="37" t="str">
        <f>ContractorPayroll[[#This Row],[Leave blank]]&amp;" "&amp;ContractorPayroll[[#This Row],[Employee number or code]]</f>
        <v xml:space="preserve"> </v>
      </c>
      <c r="O378" s="14" t="str">
        <f>_xlfn.IFNA(IF(D378="","",VLOOKUP(ContractorPayroll[[#This Row],[Position / Title]],[1]Lists!I:K,3,FALSE)),"")</f>
        <v/>
      </c>
      <c r="P378" s="38" t="str">
        <f>IF(ContractorPayroll[[#This Row],[Position / Title]]="","",VLOOKUP(ContractorPayroll[[#This Row],[Position / Title]],[1]Lists!I:K,2,FALSE))</f>
        <v/>
      </c>
      <c r="Q378" s="16" t="str">
        <f>IF(E378="","",ContractorPayroll[[#This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8" s="17">
        <f>IFERROR(IF(ContractorPayroll[[#This Row],[Annual Cost of Wage Increase included in Rate Adjustment]]=0,0,S378*'[1]Facility Info Input'!$F$10),0)</f>
        <v>0</v>
      </c>
      <c r="U378" s="18">
        <f t="shared" si="20"/>
        <v>0</v>
      </c>
      <c r="V378" s="18">
        <f t="shared" si="21"/>
        <v>0</v>
      </c>
      <c r="W378" s="18">
        <f t="shared" si="22"/>
        <v>0</v>
      </c>
      <c r="X378" s="18">
        <f t="shared" si="23"/>
        <v>0</v>
      </c>
    </row>
    <row r="379" spans="1:24" x14ac:dyDescent="0.25">
      <c r="A379" s="8"/>
      <c r="B379" s="7"/>
      <c r="C379" s="8"/>
      <c r="D379" s="8"/>
      <c r="E379" s="9"/>
      <c r="F379" s="10"/>
      <c r="G379" s="10"/>
      <c r="H379" s="40"/>
      <c r="I379" s="12"/>
      <c r="J379" s="13"/>
      <c r="K379" s="13"/>
      <c r="L379" s="13"/>
      <c r="M379" s="13"/>
      <c r="N379" s="37" t="str">
        <f>ContractorPayroll[[#This Row],[Leave blank]]&amp;" "&amp;ContractorPayroll[[#This Row],[Employee number or code]]</f>
        <v xml:space="preserve"> </v>
      </c>
      <c r="O379" s="14" t="str">
        <f>_xlfn.IFNA(IF(D379="","",VLOOKUP(ContractorPayroll[[#This Row],[Position / Title]],[1]Lists!I:K,3,FALSE)),"")</f>
        <v/>
      </c>
      <c r="P379" s="38" t="str">
        <f>IF(ContractorPayroll[[#This Row],[Position / Title]]="","",VLOOKUP(ContractorPayroll[[#This Row],[Position / Title]],[1]Lists!I:K,2,FALSE))</f>
        <v/>
      </c>
      <c r="Q379" s="16" t="str">
        <f>IF(E379="","",ContractorPayroll[[#This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9" s="17">
        <f>IFERROR(IF(ContractorPayroll[[#This Row],[Annual Cost of Wage Increase included in Rate Adjustment]]=0,0,S379*'[1]Facility Info Input'!$F$10),0)</f>
        <v>0</v>
      </c>
      <c r="U379" s="18">
        <f t="shared" si="20"/>
        <v>0</v>
      </c>
      <c r="V379" s="18">
        <f t="shared" si="21"/>
        <v>0</v>
      </c>
      <c r="W379" s="18">
        <f t="shared" si="22"/>
        <v>0</v>
      </c>
      <c r="X379" s="18">
        <f t="shared" si="23"/>
        <v>0</v>
      </c>
    </row>
    <row r="380" spans="1:24" x14ac:dyDescent="0.25">
      <c r="A380" s="8"/>
      <c r="B380" s="7"/>
      <c r="C380" s="8"/>
      <c r="D380" s="8"/>
      <c r="E380" s="9"/>
      <c r="F380" s="10"/>
      <c r="G380" s="10"/>
      <c r="H380" s="40"/>
      <c r="I380" s="12"/>
      <c r="J380" s="13"/>
      <c r="K380" s="13"/>
      <c r="L380" s="13"/>
      <c r="M380" s="13"/>
      <c r="N380" s="37" t="str">
        <f>ContractorPayroll[[#This Row],[Leave blank]]&amp;" "&amp;ContractorPayroll[[#This Row],[Employee number or code]]</f>
        <v xml:space="preserve"> </v>
      </c>
      <c r="O380" s="14" t="str">
        <f>_xlfn.IFNA(IF(D380="","",VLOOKUP(ContractorPayroll[[#This Row],[Position / Title]],[1]Lists!I:K,3,FALSE)),"")</f>
        <v/>
      </c>
      <c r="P380" s="38" t="str">
        <f>IF(ContractorPayroll[[#This Row],[Position / Title]]="","",VLOOKUP(ContractorPayroll[[#This Row],[Position / Title]],[1]Lists!I:K,2,FALSE))</f>
        <v/>
      </c>
      <c r="Q380" s="16" t="str">
        <f>IF(E380="","",ContractorPayroll[[#This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0" s="17">
        <f>IFERROR(IF(ContractorPayroll[[#This Row],[Annual Cost of Wage Increase included in Rate Adjustment]]=0,0,S380*'[1]Facility Info Input'!$F$10),0)</f>
        <v>0</v>
      </c>
      <c r="U380" s="18">
        <f t="shared" si="20"/>
        <v>0</v>
      </c>
      <c r="V380" s="18">
        <f t="shared" si="21"/>
        <v>0</v>
      </c>
      <c r="W380" s="18">
        <f t="shared" si="22"/>
        <v>0</v>
      </c>
      <c r="X380" s="18">
        <f t="shared" si="23"/>
        <v>0</v>
      </c>
    </row>
    <row r="381" spans="1:24" x14ac:dyDescent="0.25">
      <c r="A381" s="8"/>
      <c r="B381" s="7"/>
      <c r="C381" s="8"/>
      <c r="D381" s="8"/>
      <c r="E381" s="9"/>
      <c r="F381" s="10"/>
      <c r="G381" s="10"/>
      <c r="H381" s="40"/>
      <c r="I381" s="12"/>
      <c r="J381" s="13"/>
      <c r="K381" s="13"/>
      <c r="L381" s="13"/>
      <c r="M381" s="13"/>
      <c r="N381" s="37" t="str">
        <f>ContractorPayroll[[#This Row],[Leave blank]]&amp;" "&amp;ContractorPayroll[[#This Row],[Employee number or code]]</f>
        <v xml:space="preserve"> </v>
      </c>
      <c r="O381" s="14" t="str">
        <f>_xlfn.IFNA(IF(D381="","",VLOOKUP(ContractorPayroll[[#This Row],[Position / Title]],[1]Lists!I:K,3,FALSE)),"")</f>
        <v/>
      </c>
      <c r="P381" s="38" t="str">
        <f>IF(ContractorPayroll[[#This Row],[Position / Title]]="","",VLOOKUP(ContractorPayroll[[#This Row],[Position / Title]],[1]Lists!I:K,2,FALSE))</f>
        <v/>
      </c>
      <c r="Q381" s="16" t="str">
        <f>IF(E381="","",ContractorPayroll[[#This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1" s="17">
        <f>IFERROR(IF(ContractorPayroll[[#This Row],[Annual Cost of Wage Increase included in Rate Adjustment]]=0,0,S381*'[1]Facility Info Input'!$F$10),0)</f>
        <v>0</v>
      </c>
      <c r="U381" s="18">
        <f t="shared" si="20"/>
        <v>0</v>
      </c>
      <c r="V381" s="18">
        <f t="shared" si="21"/>
        <v>0</v>
      </c>
      <c r="W381" s="18">
        <f t="shared" si="22"/>
        <v>0</v>
      </c>
      <c r="X381" s="18">
        <f t="shared" si="23"/>
        <v>0</v>
      </c>
    </row>
    <row r="382" spans="1:24" x14ac:dyDescent="0.25">
      <c r="A382" s="8"/>
      <c r="B382" s="7"/>
      <c r="C382" s="8"/>
      <c r="D382" s="8"/>
      <c r="E382" s="9"/>
      <c r="F382" s="10"/>
      <c r="G382" s="10"/>
      <c r="H382" s="40"/>
      <c r="I382" s="12"/>
      <c r="J382" s="13"/>
      <c r="K382" s="13"/>
      <c r="L382" s="13"/>
      <c r="M382" s="13"/>
      <c r="N382" s="37" t="str">
        <f>ContractorPayroll[[#This Row],[Leave blank]]&amp;" "&amp;ContractorPayroll[[#This Row],[Employee number or code]]</f>
        <v xml:space="preserve"> </v>
      </c>
      <c r="O382" s="14" t="str">
        <f>_xlfn.IFNA(IF(D382="","",VLOOKUP(ContractorPayroll[[#This Row],[Position / Title]],[1]Lists!I:K,3,FALSE)),"")</f>
        <v/>
      </c>
      <c r="P382" s="38" t="str">
        <f>IF(ContractorPayroll[[#This Row],[Position / Title]]="","",VLOOKUP(ContractorPayroll[[#This Row],[Position / Title]],[1]Lists!I:K,2,FALSE))</f>
        <v/>
      </c>
      <c r="Q382" s="16" t="str">
        <f>IF(E382="","",ContractorPayroll[[#This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2" s="17">
        <f>IFERROR(IF(ContractorPayroll[[#This Row],[Annual Cost of Wage Increase included in Rate Adjustment]]=0,0,S382*'[1]Facility Info Input'!$F$10),0)</f>
        <v>0</v>
      </c>
      <c r="U382" s="18">
        <f t="shared" si="20"/>
        <v>0</v>
      </c>
      <c r="V382" s="18">
        <f t="shared" si="21"/>
        <v>0</v>
      </c>
      <c r="W382" s="18">
        <f t="shared" si="22"/>
        <v>0</v>
      </c>
      <c r="X382" s="18">
        <f t="shared" si="23"/>
        <v>0</v>
      </c>
    </row>
    <row r="383" spans="1:24" x14ac:dyDescent="0.25">
      <c r="A383" s="8"/>
      <c r="B383" s="7"/>
      <c r="C383" s="8"/>
      <c r="D383" s="8"/>
      <c r="E383" s="9"/>
      <c r="F383" s="10"/>
      <c r="G383" s="10"/>
      <c r="H383" s="40"/>
      <c r="I383" s="12"/>
      <c r="J383" s="13"/>
      <c r="K383" s="13"/>
      <c r="L383" s="13"/>
      <c r="M383" s="13"/>
      <c r="N383" s="37" t="str">
        <f>ContractorPayroll[[#This Row],[Leave blank]]&amp;" "&amp;ContractorPayroll[[#This Row],[Employee number or code]]</f>
        <v xml:space="preserve"> </v>
      </c>
      <c r="O383" s="14" t="str">
        <f>_xlfn.IFNA(IF(D383="","",VLOOKUP(ContractorPayroll[[#This Row],[Position / Title]],[1]Lists!I:K,3,FALSE)),"")</f>
        <v/>
      </c>
      <c r="P383" s="38" t="str">
        <f>IF(ContractorPayroll[[#This Row],[Position / Title]]="","",VLOOKUP(ContractorPayroll[[#This Row],[Position / Title]],[1]Lists!I:K,2,FALSE))</f>
        <v/>
      </c>
      <c r="Q383" s="16" t="str">
        <f>IF(E383="","",ContractorPayroll[[#This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3" s="17">
        <f>IFERROR(IF(ContractorPayroll[[#This Row],[Annual Cost of Wage Increase included in Rate Adjustment]]=0,0,S383*'[1]Facility Info Input'!$F$10),0)</f>
        <v>0</v>
      </c>
      <c r="U383" s="18">
        <f t="shared" si="20"/>
        <v>0</v>
      </c>
      <c r="V383" s="18">
        <f t="shared" si="21"/>
        <v>0</v>
      </c>
      <c r="W383" s="18">
        <f t="shared" si="22"/>
        <v>0</v>
      </c>
      <c r="X383" s="18">
        <f t="shared" si="23"/>
        <v>0</v>
      </c>
    </row>
    <row r="384" spans="1:24" x14ac:dyDescent="0.25">
      <c r="A384" s="8"/>
      <c r="B384" s="7"/>
      <c r="C384" s="8"/>
      <c r="D384" s="8"/>
      <c r="E384" s="9"/>
      <c r="F384" s="10"/>
      <c r="G384" s="10"/>
      <c r="H384" s="40"/>
      <c r="I384" s="12"/>
      <c r="J384" s="13"/>
      <c r="K384" s="13"/>
      <c r="L384" s="13"/>
      <c r="M384" s="13"/>
      <c r="N384" s="37" t="str">
        <f>ContractorPayroll[[#This Row],[Leave blank]]&amp;" "&amp;ContractorPayroll[[#This Row],[Employee number or code]]</f>
        <v xml:space="preserve"> </v>
      </c>
      <c r="O384" s="14" t="str">
        <f>_xlfn.IFNA(IF(D384="","",VLOOKUP(ContractorPayroll[[#This Row],[Position / Title]],[1]Lists!I:K,3,FALSE)),"")</f>
        <v/>
      </c>
      <c r="P384" s="38" t="str">
        <f>IF(ContractorPayroll[[#This Row],[Position / Title]]="","",VLOOKUP(ContractorPayroll[[#This Row],[Position / Title]],[1]Lists!I:K,2,FALSE))</f>
        <v/>
      </c>
      <c r="Q384" s="16" t="str">
        <f>IF(E384="","",ContractorPayroll[[#This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4" s="17">
        <f>IFERROR(IF(ContractorPayroll[[#This Row],[Annual Cost of Wage Increase included in Rate Adjustment]]=0,0,S384*'[1]Facility Info Input'!$F$10),0)</f>
        <v>0</v>
      </c>
      <c r="U384" s="18">
        <f t="shared" si="20"/>
        <v>0</v>
      </c>
      <c r="V384" s="18">
        <f t="shared" si="21"/>
        <v>0</v>
      </c>
      <c r="W384" s="18">
        <f t="shared" si="22"/>
        <v>0</v>
      </c>
      <c r="X384" s="18">
        <f t="shared" si="23"/>
        <v>0</v>
      </c>
    </row>
    <row r="385" spans="1:24" x14ac:dyDescent="0.25">
      <c r="A385" s="8"/>
      <c r="B385" s="7"/>
      <c r="C385" s="8"/>
      <c r="D385" s="8"/>
      <c r="E385" s="9"/>
      <c r="F385" s="10"/>
      <c r="G385" s="10"/>
      <c r="H385" s="40"/>
      <c r="I385" s="12"/>
      <c r="J385" s="13"/>
      <c r="K385" s="13"/>
      <c r="L385" s="13"/>
      <c r="M385" s="13"/>
      <c r="N385" s="37" t="str">
        <f>ContractorPayroll[[#This Row],[Leave blank]]&amp;" "&amp;ContractorPayroll[[#This Row],[Employee number or code]]</f>
        <v xml:space="preserve"> </v>
      </c>
      <c r="O385" s="14" t="str">
        <f>_xlfn.IFNA(IF(D385="","",VLOOKUP(ContractorPayroll[[#This Row],[Position / Title]],[1]Lists!I:K,3,FALSE)),"")</f>
        <v/>
      </c>
      <c r="P385" s="38" t="str">
        <f>IF(ContractorPayroll[[#This Row],[Position / Title]]="","",VLOOKUP(ContractorPayroll[[#This Row],[Position / Title]],[1]Lists!I:K,2,FALSE))</f>
        <v/>
      </c>
      <c r="Q385" s="16" t="str">
        <f>IF(E385="","",ContractorPayroll[[#This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5" s="17">
        <f>IFERROR(IF(ContractorPayroll[[#This Row],[Annual Cost of Wage Increase included in Rate Adjustment]]=0,0,S385*'[1]Facility Info Input'!$F$10),0)</f>
        <v>0</v>
      </c>
      <c r="U385" s="18">
        <f t="shared" si="20"/>
        <v>0</v>
      </c>
      <c r="V385" s="18">
        <f t="shared" si="21"/>
        <v>0</v>
      </c>
      <c r="W385" s="18">
        <f t="shared" si="22"/>
        <v>0</v>
      </c>
      <c r="X385" s="18">
        <f t="shared" si="23"/>
        <v>0</v>
      </c>
    </row>
    <row r="386" spans="1:24" x14ac:dyDescent="0.25">
      <c r="A386" s="8"/>
      <c r="B386" s="7"/>
      <c r="C386" s="8"/>
      <c r="D386" s="8"/>
      <c r="E386" s="9"/>
      <c r="F386" s="10"/>
      <c r="G386" s="10"/>
      <c r="H386" s="40"/>
      <c r="I386" s="12"/>
      <c r="J386" s="13"/>
      <c r="K386" s="13"/>
      <c r="L386" s="13"/>
      <c r="M386" s="13"/>
      <c r="N386" s="37" t="str">
        <f>ContractorPayroll[[#This Row],[Leave blank]]&amp;" "&amp;ContractorPayroll[[#This Row],[Employee number or code]]</f>
        <v xml:space="preserve"> </v>
      </c>
      <c r="O386" s="14" t="str">
        <f>_xlfn.IFNA(IF(D386="","",VLOOKUP(ContractorPayroll[[#This Row],[Position / Title]],[1]Lists!I:K,3,FALSE)),"")</f>
        <v/>
      </c>
      <c r="P386" s="38" t="str">
        <f>IF(ContractorPayroll[[#This Row],[Position / Title]]="","",VLOOKUP(ContractorPayroll[[#This Row],[Position / Title]],[1]Lists!I:K,2,FALSE))</f>
        <v/>
      </c>
      <c r="Q386" s="16" t="str">
        <f>IF(E386="","",ContractorPayroll[[#This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6" s="17">
        <f>IFERROR(IF(ContractorPayroll[[#This Row],[Annual Cost of Wage Increase included in Rate Adjustment]]=0,0,S386*'[1]Facility Info Input'!$F$10),0)</f>
        <v>0</v>
      </c>
      <c r="U386" s="18">
        <f t="shared" ref="U386:U400" si="24">IFERROR(K386*S386,0)</f>
        <v>0</v>
      </c>
      <c r="V386" s="18">
        <f t="shared" ref="V386:V400" si="25">IFERROR(L386*S386,0)</f>
        <v>0</v>
      </c>
      <c r="W386" s="18">
        <f t="shared" ref="W386:W400" si="26">IFERROR(IF(I386="Yes",J386*S386,0),0)</f>
        <v>0</v>
      </c>
      <c r="X386" s="18">
        <f t="shared" si="23"/>
        <v>0</v>
      </c>
    </row>
    <row r="387" spans="1:24" x14ac:dyDescent="0.25">
      <c r="A387" s="8"/>
      <c r="B387" s="7"/>
      <c r="C387" s="8"/>
      <c r="D387" s="8"/>
      <c r="E387" s="9"/>
      <c r="F387" s="10"/>
      <c r="G387" s="10"/>
      <c r="H387" s="40"/>
      <c r="I387" s="12"/>
      <c r="J387" s="13"/>
      <c r="K387" s="13"/>
      <c r="L387" s="13"/>
      <c r="M387" s="13"/>
      <c r="N387" s="37" t="str">
        <f>ContractorPayroll[[#This Row],[Leave blank]]&amp;" "&amp;ContractorPayroll[[#This Row],[Employee number or code]]</f>
        <v xml:space="preserve"> </v>
      </c>
      <c r="O387" s="14" t="str">
        <f>_xlfn.IFNA(IF(D387="","",VLOOKUP(ContractorPayroll[[#This Row],[Position / Title]],[1]Lists!I:K,3,FALSE)),"")</f>
        <v/>
      </c>
      <c r="P387" s="38" t="str">
        <f>IF(ContractorPayroll[[#This Row],[Position / Title]]="","",VLOOKUP(ContractorPayroll[[#This Row],[Position / Title]],[1]Lists!I:K,2,FALSE))</f>
        <v/>
      </c>
      <c r="Q387" s="16" t="str">
        <f>IF(E387="","",ContractorPayroll[[#This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7" s="17">
        <f>IFERROR(IF(ContractorPayroll[[#This Row],[Annual Cost of Wage Increase included in Rate Adjustment]]=0,0,S387*'[1]Facility Info Input'!$F$10),0)</f>
        <v>0</v>
      </c>
      <c r="U387" s="18">
        <f t="shared" si="24"/>
        <v>0</v>
      </c>
      <c r="V387" s="18">
        <f t="shared" si="25"/>
        <v>0</v>
      </c>
      <c r="W387" s="18">
        <f t="shared" si="26"/>
        <v>0</v>
      </c>
      <c r="X387" s="18">
        <f t="shared" ref="X387:X400" si="27">IFERROR(SUM(S387:W387),0)</f>
        <v>0</v>
      </c>
    </row>
    <row r="388" spans="1:24" x14ac:dyDescent="0.25">
      <c r="A388" s="8"/>
      <c r="B388" s="7"/>
      <c r="C388" s="8"/>
      <c r="D388" s="8"/>
      <c r="E388" s="9"/>
      <c r="F388" s="10"/>
      <c r="G388" s="10"/>
      <c r="H388" s="11"/>
      <c r="I388" s="12"/>
      <c r="J388" s="13"/>
      <c r="K388" s="13"/>
      <c r="L388" s="13"/>
      <c r="M388" s="13"/>
      <c r="N388" s="37" t="str">
        <f>ContractorPayroll[[#This Row],[Leave blank]]&amp;" "&amp;ContractorPayroll[[#This Row],[Employee number or code]]</f>
        <v xml:space="preserve"> </v>
      </c>
      <c r="O388" s="14" t="str">
        <f>_xlfn.IFNA(IF(D388="","",VLOOKUP(ContractorPayroll[[#This Row],[Position / Title]],[1]Lists!I:K,3,FALSE)),"")</f>
        <v/>
      </c>
      <c r="P388" s="38" t="str">
        <f>IF(ContractorPayroll[[#This Row],[Position / Title]]="","",VLOOKUP(ContractorPayroll[[#This Row],[Position / Title]],[1]Lists!I:K,2,FALSE))</f>
        <v/>
      </c>
      <c r="Q388" s="16" t="str">
        <f>IF(E388="","",ContractorPayroll[[#This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8" s="17">
        <f>IFERROR(IF(ContractorPayroll[[#This Row],[Annual Cost of Wage Increase included in Rate Adjustment]]=0,0,S388*'[1]Facility Info Input'!$F$10),0)</f>
        <v>0</v>
      </c>
      <c r="U388" s="18">
        <f t="shared" si="24"/>
        <v>0</v>
      </c>
      <c r="V388" s="18">
        <f t="shared" si="25"/>
        <v>0</v>
      </c>
      <c r="W388" s="18">
        <f t="shared" si="26"/>
        <v>0</v>
      </c>
      <c r="X388" s="18">
        <f t="shared" si="27"/>
        <v>0</v>
      </c>
    </row>
    <row r="389" spans="1:24" x14ac:dyDescent="0.25">
      <c r="A389" s="8"/>
      <c r="B389" s="7"/>
      <c r="C389" s="8"/>
      <c r="D389" s="8"/>
      <c r="E389" s="9"/>
      <c r="F389" s="10"/>
      <c r="G389" s="10"/>
      <c r="H389" s="11"/>
      <c r="I389" s="12"/>
      <c r="J389" s="13"/>
      <c r="K389" s="13"/>
      <c r="L389" s="13"/>
      <c r="M389" s="13"/>
      <c r="N389" s="37" t="str">
        <f>ContractorPayroll[[#This Row],[Leave blank]]&amp;" "&amp;ContractorPayroll[[#This Row],[Employee number or code]]</f>
        <v xml:space="preserve"> </v>
      </c>
      <c r="O389" s="14" t="str">
        <f>_xlfn.IFNA(IF(D389="","",VLOOKUP(ContractorPayroll[[#This Row],[Position / Title]],[1]Lists!I:K,3,FALSE)),"")</f>
        <v/>
      </c>
      <c r="P389" s="38" t="str">
        <f>IF(ContractorPayroll[[#This Row],[Position / Title]]="","",VLOOKUP(ContractorPayroll[[#This Row],[Position / Title]],[1]Lists!I:K,2,FALSE))</f>
        <v/>
      </c>
      <c r="Q389" s="16" t="str">
        <f>IF(E389="","",ContractorPayroll[[#This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9" s="17">
        <f>IFERROR(IF(ContractorPayroll[[#This Row],[Annual Cost of Wage Increase included in Rate Adjustment]]=0,0,S389*'[1]Facility Info Input'!$F$10),0)</f>
        <v>0</v>
      </c>
      <c r="U389" s="18">
        <f t="shared" si="24"/>
        <v>0</v>
      </c>
      <c r="V389" s="18">
        <f t="shared" si="25"/>
        <v>0</v>
      </c>
      <c r="W389" s="18">
        <f t="shared" si="26"/>
        <v>0</v>
      </c>
      <c r="X389" s="18">
        <f t="shared" si="27"/>
        <v>0</v>
      </c>
    </row>
    <row r="390" spans="1:24" x14ac:dyDescent="0.25">
      <c r="A390" s="8"/>
      <c r="B390" s="7"/>
      <c r="C390" s="8"/>
      <c r="D390" s="8"/>
      <c r="E390" s="9"/>
      <c r="F390" s="10"/>
      <c r="G390" s="10"/>
      <c r="H390" s="11"/>
      <c r="I390" s="12"/>
      <c r="J390" s="13"/>
      <c r="K390" s="13"/>
      <c r="L390" s="13"/>
      <c r="M390" s="13"/>
      <c r="N390" s="37" t="str">
        <f>ContractorPayroll[[#This Row],[Leave blank]]&amp;" "&amp;ContractorPayroll[[#This Row],[Employee number or code]]</f>
        <v xml:space="preserve"> </v>
      </c>
      <c r="O390" s="14" t="str">
        <f>_xlfn.IFNA(IF(D390="","",VLOOKUP(ContractorPayroll[[#This Row],[Position / Title]],[1]Lists!I:K,3,FALSE)),"")</f>
        <v/>
      </c>
      <c r="P390" s="38" t="str">
        <f>IF(ContractorPayroll[[#This Row],[Position / Title]]="","",VLOOKUP(ContractorPayroll[[#This Row],[Position / Title]],[1]Lists!I:K,2,FALSE))</f>
        <v/>
      </c>
      <c r="Q390" s="16" t="str">
        <f>IF(E390="","",ContractorPayroll[[#This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0" s="17">
        <f>IFERROR(IF(ContractorPayroll[[#This Row],[Annual Cost of Wage Increase included in Rate Adjustment]]=0,0,S390*'[1]Facility Info Input'!$F$10),0)</f>
        <v>0</v>
      </c>
      <c r="U390" s="18">
        <f t="shared" si="24"/>
        <v>0</v>
      </c>
      <c r="V390" s="18">
        <f t="shared" si="25"/>
        <v>0</v>
      </c>
      <c r="W390" s="18">
        <f t="shared" si="26"/>
        <v>0</v>
      </c>
      <c r="X390" s="18">
        <f t="shared" si="27"/>
        <v>0</v>
      </c>
    </row>
    <row r="391" spans="1:24" x14ac:dyDescent="0.25">
      <c r="A391" s="8"/>
      <c r="B391" s="7"/>
      <c r="C391" s="8"/>
      <c r="D391" s="8"/>
      <c r="E391" s="9"/>
      <c r="F391" s="10"/>
      <c r="G391" s="10"/>
      <c r="H391" s="11"/>
      <c r="I391" s="12"/>
      <c r="J391" s="13"/>
      <c r="K391" s="13"/>
      <c r="L391" s="13"/>
      <c r="M391" s="13"/>
      <c r="N391" s="37" t="str">
        <f>ContractorPayroll[[#This Row],[Leave blank]]&amp;" "&amp;ContractorPayroll[[#This Row],[Employee number or code]]</f>
        <v xml:space="preserve"> </v>
      </c>
      <c r="O391" s="14" t="str">
        <f>_xlfn.IFNA(IF(D391="","",VLOOKUP(ContractorPayroll[[#This Row],[Position / Title]],[1]Lists!I:K,3,FALSE)),"")</f>
        <v/>
      </c>
      <c r="P391" s="38" t="str">
        <f>IF(ContractorPayroll[[#This Row],[Position / Title]]="","",VLOOKUP(ContractorPayroll[[#This Row],[Position / Title]],[1]Lists!I:K,2,FALSE))</f>
        <v/>
      </c>
      <c r="Q391" s="16" t="str">
        <f>IF(E391="","",ContractorPayroll[[#This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1" s="17">
        <f>IFERROR(IF(ContractorPayroll[[#This Row],[Annual Cost of Wage Increase included in Rate Adjustment]]=0,0,S391*'[1]Facility Info Input'!$F$10),0)</f>
        <v>0</v>
      </c>
      <c r="U391" s="18">
        <f t="shared" si="24"/>
        <v>0</v>
      </c>
      <c r="V391" s="18">
        <f t="shared" si="25"/>
        <v>0</v>
      </c>
      <c r="W391" s="18">
        <f t="shared" si="26"/>
        <v>0</v>
      </c>
      <c r="X391" s="18">
        <f t="shared" si="27"/>
        <v>0</v>
      </c>
    </row>
    <row r="392" spans="1:24" x14ac:dyDescent="0.25">
      <c r="A392" s="8"/>
      <c r="B392" s="7"/>
      <c r="C392" s="8"/>
      <c r="D392" s="8"/>
      <c r="E392" s="9"/>
      <c r="F392" s="10"/>
      <c r="G392" s="10"/>
      <c r="H392" s="11"/>
      <c r="I392" s="12"/>
      <c r="J392" s="13"/>
      <c r="K392" s="13"/>
      <c r="L392" s="13"/>
      <c r="M392" s="13"/>
      <c r="N392" s="37" t="str">
        <f>ContractorPayroll[[#This Row],[Leave blank]]&amp;" "&amp;ContractorPayroll[[#This Row],[Employee number or code]]</f>
        <v xml:space="preserve"> </v>
      </c>
      <c r="O392" s="14" t="str">
        <f>_xlfn.IFNA(IF(D392="","",VLOOKUP(ContractorPayroll[[#This Row],[Position / Title]],[1]Lists!I:K,3,FALSE)),"")</f>
        <v/>
      </c>
      <c r="P392" s="38" t="str">
        <f>IF(ContractorPayroll[[#This Row],[Position / Title]]="","",VLOOKUP(ContractorPayroll[[#This Row],[Position / Title]],[1]Lists!I:K,2,FALSE))</f>
        <v/>
      </c>
      <c r="Q392" s="16" t="str">
        <f>IF(E392="","",ContractorPayroll[[#This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2" s="17">
        <f>IFERROR(IF(ContractorPayroll[[#This Row],[Annual Cost of Wage Increase included in Rate Adjustment]]=0,0,S392*'[1]Facility Info Input'!$F$10),0)</f>
        <v>0</v>
      </c>
      <c r="U392" s="18">
        <f t="shared" si="24"/>
        <v>0</v>
      </c>
      <c r="V392" s="18">
        <f t="shared" si="25"/>
        <v>0</v>
      </c>
      <c r="W392" s="18">
        <f t="shared" si="26"/>
        <v>0</v>
      </c>
      <c r="X392" s="18">
        <f t="shared" si="27"/>
        <v>0</v>
      </c>
    </row>
    <row r="393" spans="1:24" x14ac:dyDescent="0.25">
      <c r="A393" s="8"/>
      <c r="B393" s="7"/>
      <c r="C393" s="8"/>
      <c r="D393" s="8"/>
      <c r="E393" s="9"/>
      <c r="F393" s="10"/>
      <c r="G393" s="10"/>
      <c r="H393" s="11"/>
      <c r="I393" s="12"/>
      <c r="J393" s="13"/>
      <c r="K393" s="13"/>
      <c r="L393" s="13"/>
      <c r="M393" s="13"/>
      <c r="N393" s="37" t="str">
        <f>ContractorPayroll[[#This Row],[Leave blank]]&amp;" "&amp;ContractorPayroll[[#This Row],[Employee number or code]]</f>
        <v xml:space="preserve"> </v>
      </c>
      <c r="O393" s="14" t="str">
        <f>_xlfn.IFNA(IF(D393="","",VLOOKUP(ContractorPayroll[[#This Row],[Position / Title]],[1]Lists!I:K,3,FALSE)),"")</f>
        <v/>
      </c>
      <c r="P393" s="38" t="str">
        <f>IF(ContractorPayroll[[#This Row],[Position / Title]]="","",VLOOKUP(ContractorPayroll[[#This Row],[Position / Title]],[1]Lists!I:K,2,FALSE))</f>
        <v/>
      </c>
      <c r="Q393" s="16" t="str">
        <f>IF(E393="","",ContractorPayroll[[#This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3" s="17">
        <f>IFERROR(IF(ContractorPayroll[[#This Row],[Annual Cost of Wage Increase included in Rate Adjustment]]=0,0,S393*'[1]Facility Info Input'!$F$10),0)</f>
        <v>0</v>
      </c>
      <c r="U393" s="18">
        <f t="shared" si="24"/>
        <v>0</v>
      </c>
      <c r="V393" s="18">
        <f t="shared" si="25"/>
        <v>0</v>
      </c>
      <c r="W393" s="18">
        <f t="shared" si="26"/>
        <v>0</v>
      </c>
      <c r="X393" s="18">
        <f t="shared" si="27"/>
        <v>0</v>
      </c>
    </row>
    <row r="394" spans="1:24" x14ac:dyDescent="0.25">
      <c r="A394" s="8"/>
      <c r="B394" s="7"/>
      <c r="C394" s="8"/>
      <c r="D394" s="8"/>
      <c r="E394" s="9"/>
      <c r="F394" s="10"/>
      <c r="G394" s="10"/>
      <c r="H394" s="11"/>
      <c r="I394" s="12"/>
      <c r="J394" s="13"/>
      <c r="K394" s="13"/>
      <c r="L394" s="13"/>
      <c r="M394" s="13"/>
      <c r="N394" s="37" t="str">
        <f>ContractorPayroll[[#This Row],[Leave blank]]&amp;" "&amp;ContractorPayroll[[#This Row],[Employee number or code]]</f>
        <v xml:space="preserve"> </v>
      </c>
      <c r="O394" s="14" t="str">
        <f>_xlfn.IFNA(IF(D394="","",VLOOKUP(ContractorPayroll[[#This Row],[Position / Title]],[1]Lists!I:K,3,FALSE)),"")</f>
        <v/>
      </c>
      <c r="P394" s="38" t="str">
        <f>IF(ContractorPayroll[[#This Row],[Position / Title]]="","",VLOOKUP(ContractorPayroll[[#This Row],[Position / Title]],[1]Lists!I:K,2,FALSE))</f>
        <v/>
      </c>
      <c r="Q394" s="16" t="str">
        <f>IF(E394="","",ContractorPayroll[[#This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4" s="17">
        <f>IFERROR(IF(ContractorPayroll[[#This Row],[Annual Cost of Wage Increase included in Rate Adjustment]]=0,0,S394*'[1]Facility Info Input'!$F$10),0)</f>
        <v>0</v>
      </c>
      <c r="U394" s="18">
        <f t="shared" si="24"/>
        <v>0</v>
      </c>
      <c r="V394" s="18">
        <f t="shared" si="25"/>
        <v>0</v>
      </c>
      <c r="W394" s="18">
        <f t="shared" si="26"/>
        <v>0</v>
      </c>
      <c r="X394" s="18">
        <f t="shared" si="27"/>
        <v>0</v>
      </c>
    </row>
    <row r="395" spans="1:24" x14ac:dyDescent="0.25">
      <c r="A395" s="8"/>
      <c r="B395" s="7"/>
      <c r="C395" s="8"/>
      <c r="D395" s="8"/>
      <c r="E395" s="9"/>
      <c r="F395" s="10"/>
      <c r="G395" s="10"/>
      <c r="H395" s="11"/>
      <c r="I395" s="12"/>
      <c r="J395" s="13"/>
      <c r="K395" s="13"/>
      <c r="L395" s="13"/>
      <c r="M395" s="13"/>
      <c r="N395" s="37" t="str">
        <f>ContractorPayroll[[#This Row],[Leave blank]]&amp;" "&amp;ContractorPayroll[[#This Row],[Employee number or code]]</f>
        <v xml:space="preserve"> </v>
      </c>
      <c r="O395" s="14" t="str">
        <f>_xlfn.IFNA(IF(D395="","",VLOOKUP(ContractorPayroll[[#This Row],[Position / Title]],[1]Lists!I:K,3,FALSE)),"")</f>
        <v/>
      </c>
      <c r="P395" s="38" t="str">
        <f>IF(ContractorPayroll[[#This Row],[Position / Title]]="","",VLOOKUP(ContractorPayroll[[#This Row],[Position / Title]],[1]Lists!I:K,2,FALSE))</f>
        <v/>
      </c>
      <c r="Q395" s="16" t="str">
        <f>IF(E395="","",ContractorPayroll[[#This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5" s="17">
        <f>IFERROR(IF(ContractorPayroll[[#This Row],[Annual Cost of Wage Increase included in Rate Adjustment]]=0,0,S395*'[1]Facility Info Input'!$F$10),0)</f>
        <v>0</v>
      </c>
      <c r="U395" s="18">
        <f t="shared" si="24"/>
        <v>0</v>
      </c>
      <c r="V395" s="18">
        <f t="shared" si="25"/>
        <v>0</v>
      </c>
      <c r="W395" s="18">
        <f t="shared" si="26"/>
        <v>0</v>
      </c>
      <c r="X395" s="18">
        <f t="shared" si="27"/>
        <v>0</v>
      </c>
    </row>
    <row r="396" spans="1:24" x14ac:dyDescent="0.25">
      <c r="A396" s="8"/>
      <c r="B396" s="7"/>
      <c r="C396" s="8"/>
      <c r="D396" s="8"/>
      <c r="E396" s="9"/>
      <c r="F396" s="10"/>
      <c r="G396" s="10"/>
      <c r="H396" s="11"/>
      <c r="I396" s="12"/>
      <c r="J396" s="13"/>
      <c r="K396" s="13"/>
      <c r="L396" s="13"/>
      <c r="M396" s="13"/>
      <c r="N396" s="37" t="str">
        <f>ContractorPayroll[[#This Row],[Leave blank]]&amp;" "&amp;ContractorPayroll[[#This Row],[Employee number or code]]</f>
        <v xml:space="preserve"> </v>
      </c>
      <c r="O396" s="14" t="str">
        <f>_xlfn.IFNA(IF(D396="","",VLOOKUP(ContractorPayroll[[#This Row],[Position / Title]],[1]Lists!I:K,3,FALSE)),"")</f>
        <v/>
      </c>
      <c r="P396" s="38" t="str">
        <f>IF(ContractorPayroll[[#This Row],[Position / Title]]="","",VLOOKUP(ContractorPayroll[[#This Row],[Position / Title]],[1]Lists!I:K,2,FALSE))</f>
        <v/>
      </c>
      <c r="Q396" s="16" t="str">
        <f>IF(E396="","",ContractorPayroll[[#This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6" s="17">
        <f>IFERROR(IF(ContractorPayroll[[#This Row],[Annual Cost of Wage Increase included in Rate Adjustment]]=0,0,S396*'[1]Facility Info Input'!$F$10),0)</f>
        <v>0</v>
      </c>
      <c r="U396" s="18">
        <f t="shared" si="24"/>
        <v>0</v>
      </c>
      <c r="V396" s="18">
        <f t="shared" si="25"/>
        <v>0</v>
      </c>
      <c r="W396" s="18">
        <f t="shared" si="26"/>
        <v>0</v>
      </c>
      <c r="X396" s="18">
        <f t="shared" si="27"/>
        <v>0</v>
      </c>
    </row>
    <row r="397" spans="1:24" x14ac:dyDescent="0.25">
      <c r="A397" s="8"/>
      <c r="B397" s="7"/>
      <c r="C397" s="8"/>
      <c r="D397" s="8"/>
      <c r="E397" s="9"/>
      <c r="F397" s="10"/>
      <c r="G397" s="10"/>
      <c r="H397" s="11"/>
      <c r="I397" s="12"/>
      <c r="J397" s="13"/>
      <c r="K397" s="13"/>
      <c r="L397" s="13"/>
      <c r="M397" s="13"/>
      <c r="N397" s="37" t="str">
        <f>ContractorPayroll[[#This Row],[Leave blank]]&amp;" "&amp;ContractorPayroll[[#This Row],[Employee number or code]]</f>
        <v xml:space="preserve"> </v>
      </c>
      <c r="O397" s="14" t="str">
        <f>_xlfn.IFNA(IF(D397="","",VLOOKUP(ContractorPayroll[[#This Row],[Position / Title]],[1]Lists!I:K,3,FALSE)),"")</f>
        <v/>
      </c>
      <c r="P397" s="38" t="str">
        <f>IF(ContractorPayroll[[#This Row],[Position / Title]]="","",VLOOKUP(ContractorPayroll[[#This Row],[Position / Title]],[1]Lists!I:K,2,FALSE))</f>
        <v/>
      </c>
      <c r="Q397" s="16" t="str">
        <f>IF(E397="","",ContractorPayroll[[#This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7" s="17">
        <f>IFERROR(IF(ContractorPayroll[[#This Row],[Annual Cost of Wage Increase included in Rate Adjustment]]=0,0,S397*'[1]Facility Info Input'!$F$10),0)</f>
        <v>0</v>
      </c>
      <c r="U397" s="18">
        <f t="shared" si="24"/>
        <v>0</v>
      </c>
      <c r="V397" s="18">
        <f t="shared" si="25"/>
        <v>0</v>
      </c>
      <c r="W397" s="18">
        <f t="shared" si="26"/>
        <v>0</v>
      </c>
      <c r="X397" s="18">
        <f t="shared" si="27"/>
        <v>0</v>
      </c>
    </row>
    <row r="398" spans="1:24" x14ac:dyDescent="0.25">
      <c r="A398" s="8"/>
      <c r="B398" s="7"/>
      <c r="C398" s="8"/>
      <c r="D398" s="8"/>
      <c r="E398" s="9"/>
      <c r="F398" s="10"/>
      <c r="G398" s="10"/>
      <c r="H398" s="11"/>
      <c r="I398" s="12"/>
      <c r="J398" s="13"/>
      <c r="K398" s="13"/>
      <c r="L398" s="13"/>
      <c r="M398" s="13"/>
      <c r="N398" s="37" t="str">
        <f>ContractorPayroll[[#This Row],[Leave blank]]&amp;" "&amp;ContractorPayroll[[#This Row],[Employee number or code]]</f>
        <v xml:space="preserve"> </v>
      </c>
      <c r="O398" s="14" t="str">
        <f>_xlfn.IFNA(IF(D398="","",VLOOKUP(ContractorPayroll[[#This Row],[Position / Title]],[1]Lists!I:K,3,FALSE)),"")</f>
        <v/>
      </c>
      <c r="P398" s="38" t="str">
        <f>IF(ContractorPayroll[[#This Row],[Position / Title]]="","",VLOOKUP(ContractorPayroll[[#This Row],[Position / Title]],[1]Lists!I:K,2,FALSE))</f>
        <v/>
      </c>
      <c r="Q398" s="16" t="str">
        <f>IF(E398="","",ContractorPayroll[[#This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8" s="17">
        <f>IFERROR(IF(ContractorPayroll[[#This Row],[Annual Cost of Wage Increase included in Rate Adjustment]]=0,0,S398*'[1]Facility Info Input'!$F$10),0)</f>
        <v>0</v>
      </c>
      <c r="U398" s="18">
        <f t="shared" si="24"/>
        <v>0</v>
      </c>
      <c r="V398" s="18">
        <f t="shared" si="25"/>
        <v>0</v>
      </c>
      <c r="W398" s="18">
        <f t="shared" si="26"/>
        <v>0</v>
      </c>
      <c r="X398" s="18">
        <f t="shared" si="27"/>
        <v>0</v>
      </c>
    </row>
    <row r="399" spans="1:24" x14ac:dyDescent="0.25">
      <c r="A399" s="8"/>
      <c r="B399" s="7"/>
      <c r="C399" s="8"/>
      <c r="D399" s="8"/>
      <c r="E399" s="9"/>
      <c r="F399" s="10"/>
      <c r="G399" s="10"/>
      <c r="H399" s="11"/>
      <c r="I399" s="12"/>
      <c r="J399" s="13"/>
      <c r="K399" s="13"/>
      <c r="L399" s="13"/>
      <c r="M399" s="13"/>
      <c r="N399" s="37" t="str">
        <f>ContractorPayroll[[#This Row],[Leave blank]]&amp;" "&amp;ContractorPayroll[[#This Row],[Employee number or code]]</f>
        <v xml:space="preserve"> </v>
      </c>
      <c r="O399" s="14" t="str">
        <f>_xlfn.IFNA(IF(D399="","",VLOOKUP(ContractorPayroll[[#This Row],[Position / Title]],[1]Lists!I:K,3,FALSE)),"")</f>
        <v/>
      </c>
      <c r="P399" s="38" t="str">
        <f>IF(ContractorPayroll[[#This Row],[Position / Title]]="","",VLOOKUP(ContractorPayroll[[#This Row],[Position / Title]],[1]Lists!I:K,2,FALSE))</f>
        <v/>
      </c>
      <c r="Q399" s="16" t="str">
        <f>IF(E399="","",ContractorPayroll[[#This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3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3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9" s="17">
        <f>IFERROR(IF(ContractorPayroll[[#This Row],[Annual Cost of Wage Increase included in Rate Adjustment]]=0,0,S399*'[1]Facility Info Input'!$F$10),0)</f>
        <v>0</v>
      </c>
      <c r="U399" s="18">
        <f t="shared" si="24"/>
        <v>0</v>
      </c>
      <c r="V399" s="18">
        <f t="shared" si="25"/>
        <v>0</v>
      </c>
      <c r="W399" s="18">
        <f t="shared" si="26"/>
        <v>0</v>
      </c>
      <c r="X399" s="18">
        <f t="shared" si="27"/>
        <v>0</v>
      </c>
    </row>
    <row r="400" spans="1:24" x14ac:dyDescent="0.25">
      <c r="A400" s="8"/>
      <c r="B400" s="7"/>
      <c r="C400" s="8"/>
      <c r="D400" s="8"/>
      <c r="E400" s="9"/>
      <c r="F400" s="10"/>
      <c r="G400" s="10"/>
      <c r="H400" s="11"/>
      <c r="I400" s="12"/>
      <c r="J400" s="13"/>
      <c r="K400" s="13"/>
      <c r="L400" s="13"/>
      <c r="M400" s="13"/>
      <c r="N400" s="37" t="str">
        <f>ContractorPayroll[[#This Row],[Leave blank]]&amp;" "&amp;ContractorPayroll[[#This Row],[Employee number or code]]</f>
        <v xml:space="preserve"> </v>
      </c>
      <c r="O400" s="14" t="str">
        <f>_xlfn.IFNA(IF(D400="","",VLOOKUP(ContractorPayroll[[#This Row],[Position / Title]],[1]Lists!I:K,3,FALSE)),"")</f>
        <v/>
      </c>
      <c r="P400" s="38" t="str">
        <f>IF(ContractorPayroll[[#This Row],[Position / Title]]="","",VLOOKUP(ContractorPayroll[[#This Row],[Position / Title]],[1]Lists!I:K,2,FALSE))</f>
        <v/>
      </c>
      <c r="Q400" s="16" t="str">
        <f>IF(E400="","",ContractorPayroll[[#This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Row],[Hourly Rate of Pay before WSB Minimum]]*ContractorPayroll[[#This Row],[Percentage Allocated to Nursing Facility?            (%)]])</f>
        <v/>
      </c>
      <c r="R4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6/1/2025)]]+1)*365*ContractorPayroll[[#This Row],[Percentage Allocated to Nursing Facility?            (%)]]*ContractorPayroll[[#This Row],[Hourly WSB  Wage Minimum]])</f>
        <v/>
      </c>
      <c r="S4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00" s="17">
        <f>IFERROR(IF(ContractorPayroll[[#This Row],[Annual Cost of Wage Increase included in Rate Adjustment]]=0,0,S400*'[1]Facility Info Input'!$F$10),0)</f>
        <v>0</v>
      </c>
      <c r="U400" s="18">
        <f t="shared" si="24"/>
        <v>0</v>
      </c>
      <c r="V400" s="18">
        <f t="shared" si="25"/>
        <v>0</v>
      </c>
      <c r="W400" s="18">
        <f t="shared" si="26"/>
        <v>0</v>
      </c>
      <c r="X400" s="18">
        <f t="shared" si="27"/>
        <v>0</v>
      </c>
    </row>
    <row r="401" spans="1:24" s="26" customFormat="1" ht="15.75" thickBot="1" x14ac:dyDescent="0.3">
      <c r="A401" s="28"/>
      <c r="B401" s="41" t="s">
        <v>24</v>
      </c>
      <c r="C401" s="28"/>
      <c r="D401" s="28"/>
      <c r="E401" s="28"/>
      <c r="F401" s="28"/>
      <c r="G401" s="28"/>
      <c r="H401" s="29">
        <f>SUBTOTAL(109,ContractorPayroll[Total Compensated Hours during period submitted?])</f>
        <v>0</v>
      </c>
      <c r="I401" s="30"/>
      <c r="J401" s="30"/>
      <c r="K401" s="31"/>
      <c r="L401" s="31"/>
      <c r="M401" s="30"/>
      <c r="N401" s="32"/>
      <c r="O401" s="32"/>
      <c r="P401" s="34"/>
      <c r="Q401" s="35">
        <f>SUBTOTAL(109,ContractorPayroll[Annual NF Wage Costs before WSB Minimum])</f>
        <v>0</v>
      </c>
      <c r="R401" s="35">
        <f>SUBTOTAL(109,ContractorPayroll[Annual NF Wage Costs after WSB Minimum])</f>
        <v>0</v>
      </c>
      <c r="S401" s="35">
        <f>SUBTOTAL(109,ContractorPayroll[Annual Cost of Wage Increase included in Rate Adjustment])</f>
        <v>0</v>
      </c>
      <c r="T401" s="35">
        <f>SUBTOTAL(109,ContractorPayroll[Employer FICA and Medicare Tax])</f>
        <v>0</v>
      </c>
      <c r="U401" s="35">
        <f>SUBTOTAL(109,ContractorPayroll[Employer                                       FUTA / SUTA])</f>
        <v>0</v>
      </c>
      <c r="V401" s="35">
        <f>SUBTOTAL(109,ContractorPayroll[Employer Worker''s Compensation Insurance])</f>
        <v>0</v>
      </c>
      <c r="W401" s="35">
        <f>SUBTOTAL(109,ContractorPayroll[Employer Pension or Retirement Contribution])</f>
        <v>0</v>
      </c>
      <c r="X401" s="36">
        <f>SUBTOTAL(109,ContractorPayroll[Total Annual Cost of Wage Increase included in Rate Adjustment])</f>
        <v>0</v>
      </c>
    </row>
  </sheetData>
  <conditionalFormatting sqref="F2:F400">
    <cfRule type="expression" dxfId="1" priority="2">
      <formula>AND(NOT(ISBLANK(F2)), F2&lt;45810)</formula>
    </cfRule>
  </conditionalFormatting>
  <conditionalFormatting sqref="J2:J400">
    <cfRule type="expression" dxfId="0" priority="1">
      <formula>$I2="No"</formula>
    </cfRule>
  </conditionalFormatting>
  <dataValidations count="7">
    <dataValidation type="decimal" allowBlank="1" showInputMessage="1" showErrorMessage="1" errorTitle="Hourly Error" error="The minimum allowed amount is $9.08 hourly; the maximum allowed amount is $26.99 hourly." sqref="E2:E400" xr:uid="{87CF7FC0-3806-4ECE-A3A4-1451CA229F66}">
      <formula1>9.08</formula1>
      <formula2>26.99</formula2>
    </dataValidation>
    <dataValidation type="decimal" allowBlank="1" showInputMessage="1" showErrorMessage="1" errorTitle="Fringe Error" error="The minimum allowed amount is 0%.  The maximum allowed amount is 10%." sqref="K2:L400" xr:uid="{99D40CA6-E413-4F80-9A77-4A845457E6CA}">
      <formula1>0</formula1>
      <formula2>0.1</formula2>
    </dataValidation>
    <dataValidation type="decimal" allowBlank="1" showInputMessage="1" showErrorMessage="1" errorTitle="NF % Error" error="The minimum allowed amount is 0%.  The maximum allowed amount is 100%." sqref="M2:M400" xr:uid="{814C6232-31F0-4F36-B02F-068BD1EEFFF9}">
      <formula1>0</formula1>
      <formula2>1</formula2>
    </dataValidation>
    <dataValidation type="decimal" allowBlank="1" showInputMessage="1" showErrorMessage="1" errorTitle="Retirement % Error" error="The minimum allowed amount is 0 percent; the maximum allowed amount is 10 percent." sqref="J2:J400" xr:uid="{6AEAFF61-735F-4461-A030-295ABE02ED6A}">
      <formula1>0</formula1>
      <formula2>0.1</formula2>
    </dataValidation>
    <dataValidation type="decimal" allowBlank="1" showInputMessage="1" showErrorMessage="1" errorTitle="Hours Error" error="The minimum allowed amount is 0.10 hours; the maximum allowed amount is 1,920 hours. " sqref="H2:H400" xr:uid="{7767D9F1-E4AB-4D0C-A0E9-0B2231E91DEC}">
      <formula1>0.1</formula1>
      <formula2>1920</formula2>
    </dataValidation>
    <dataValidation type="date" allowBlank="1" showInputMessage="1" showErrorMessage="1" errorTitle="End Date Error" error="Payroll Period Ends Date must be atleast two months after Payroll Period Begins Date.  The earliest allowed date is 8/1/2025 and the latest allowed date is 10/1/2025." sqref="G2:G400" xr:uid="{6D1DB269-9475-4534-A6E1-EB85A7E3C916}">
      <formula1>45870</formula1>
      <formula2>45931</formula2>
    </dataValidation>
    <dataValidation type="date" operator="greaterThan" allowBlank="1" showInputMessage="1" showErrorMessage="1" errorTitle="Start Date Error" error="Payroll Period Begins Date must start on or after 6/2/2025." sqref="F2:F400" xr:uid="{F7953B62-2F09-4847-A44A-090BBCC1A0D2}">
      <formula1>45809</formula1>
    </dataValidation>
  </dataValidations>
  <pageMargins left="0.7" right="0.7" top="0.75" bottom="0.75" header="0.3" footer="0.3"/>
  <pageSetup scale="25" fitToHeight="10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Payroll Input</vt:lpstr>
      <vt:lpstr>Contracted Staff Payroll Input</vt:lpstr>
      <vt:lpstr>'Contracted Staff Payroll Input'!Print_Area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Solo, Leah (She/They) (DLI)</dc:creator>
  <cp:lastModifiedBy>OBrien, Jenny (DLI)</cp:lastModifiedBy>
  <cp:lastPrinted>2025-10-06T14:54:08Z</cp:lastPrinted>
  <dcterms:created xsi:type="dcterms:W3CDTF">2025-10-03T20:25:42Z</dcterms:created>
  <dcterms:modified xsi:type="dcterms:W3CDTF">2025-10-07T17:03:44Z</dcterms:modified>
</cp:coreProperties>
</file>